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worksheets/sheet3.xml" ContentType="application/vnd.openxmlformats-officedocument.spreadsheetml.worksheet+xml"/>
  <Default Extension="rels" ContentType="application/vnd.openxmlformats-package.relationships+xml"/>
  <Default Extension="jpeg" ContentType="image/jpeg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1220" yWindow="880" windowWidth="23740" windowHeight="14320" tabRatio="612" firstSheet="3" activeTab="6"/>
  </bookViews>
  <sheets>
    <sheet name="Sources &amp; notes" sheetId="4" r:id="rId1"/>
    <sheet name="Spending 1870 on" sheetId="2" r:id="rId2"/>
    <sheet name="decade ave's for Table 4" sheetId="3" r:id="rId3"/>
    <sheet name="tax incidence 1996" sheetId="6" r:id="rId4"/>
    <sheet name="socspen incidence 1999" sheetId="7" r:id="rId5"/>
    <sheet name="All fisc incidence 2009" sheetId="9" r:id="rId6"/>
    <sheet name="fiscal rev &amp; incid 1870-on" sheetId="5" r:id="rId7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6" i="9"/>
  <c r="N6"/>
  <c r="L11"/>
  <c r="L14"/>
  <c r="L7"/>
  <c r="N7"/>
  <c r="L15"/>
  <c r="L8"/>
  <c r="N8"/>
  <c r="L16"/>
  <c r="L9"/>
  <c r="N9"/>
  <c r="L17"/>
  <c r="L10"/>
  <c r="N10"/>
  <c r="L18"/>
  <c r="L20"/>
  <c r="L27"/>
  <c r="L21"/>
  <c r="L28"/>
  <c r="L22"/>
  <c r="L29"/>
  <c r="L23"/>
  <c r="L30"/>
  <c r="L24"/>
  <c r="L31"/>
  <c r="L32"/>
  <c r="K14"/>
  <c r="K15"/>
  <c r="K16"/>
  <c r="K17"/>
  <c r="K18"/>
  <c r="K20"/>
  <c r="K27"/>
  <c r="K21"/>
  <c r="K28"/>
  <c r="K22"/>
  <c r="K29"/>
  <c r="K23"/>
  <c r="K30"/>
  <c r="K24"/>
  <c r="K31"/>
  <c r="K32"/>
  <c r="J14"/>
  <c r="J15"/>
  <c r="J16"/>
  <c r="J17"/>
  <c r="J18"/>
  <c r="J20"/>
  <c r="J27"/>
  <c r="J21"/>
  <c r="J28"/>
  <c r="J22"/>
  <c r="J29"/>
  <c r="J23"/>
  <c r="J30"/>
  <c r="J24"/>
  <c r="J31"/>
  <c r="J32"/>
  <c r="I14"/>
  <c r="I15"/>
  <c r="I16"/>
  <c r="I17"/>
  <c r="I18"/>
  <c r="I20"/>
  <c r="I27"/>
  <c r="I21"/>
  <c r="I28"/>
  <c r="I22"/>
  <c r="I29"/>
  <c r="I23"/>
  <c r="I30"/>
  <c r="I24"/>
  <c r="I31"/>
  <c r="I32"/>
  <c r="H14"/>
  <c r="H15"/>
  <c r="H16"/>
  <c r="H17"/>
  <c r="H18"/>
  <c r="H20"/>
  <c r="H27"/>
  <c r="H21"/>
  <c r="H28"/>
  <c r="H22"/>
  <c r="H29"/>
  <c r="H23"/>
  <c r="H30"/>
  <c r="H24"/>
  <c r="H31"/>
  <c r="H32"/>
  <c r="G14"/>
  <c r="G15"/>
  <c r="G16"/>
  <c r="G17"/>
  <c r="G18"/>
  <c r="G20"/>
  <c r="G27"/>
  <c r="G21"/>
  <c r="G28"/>
  <c r="G22"/>
  <c r="G29"/>
  <c r="G23"/>
  <c r="G30"/>
  <c r="G24"/>
  <c r="G31"/>
  <c r="G32"/>
  <c r="F14"/>
  <c r="F15"/>
  <c r="F16"/>
  <c r="F17"/>
  <c r="F18"/>
  <c r="F20"/>
  <c r="F27"/>
  <c r="F21"/>
  <c r="F28"/>
  <c r="F22"/>
  <c r="F29"/>
  <c r="F23"/>
  <c r="F30"/>
  <c r="F24"/>
  <c r="F31"/>
  <c r="F32"/>
  <c r="E14"/>
  <c r="E15"/>
  <c r="E16"/>
  <c r="E17"/>
  <c r="E18"/>
  <c r="E20"/>
  <c r="E27"/>
  <c r="E21"/>
  <c r="E28"/>
  <c r="E22"/>
  <c r="E29"/>
  <c r="E23"/>
  <c r="E30"/>
  <c r="E24"/>
  <c r="E31"/>
  <c r="E32"/>
  <c r="D14"/>
  <c r="D15"/>
  <c r="D16"/>
  <c r="D17"/>
  <c r="D18"/>
  <c r="D20"/>
  <c r="D27"/>
  <c r="D21"/>
  <c r="D28"/>
  <c r="D22"/>
  <c r="D29"/>
  <c r="D23"/>
  <c r="D30"/>
  <c r="D24"/>
  <c r="D31"/>
  <c r="D32"/>
  <c r="C14"/>
  <c r="C15"/>
  <c r="C16"/>
  <c r="C17"/>
  <c r="C18"/>
  <c r="C20"/>
  <c r="C27"/>
  <c r="C21"/>
  <c r="C28"/>
  <c r="C22"/>
  <c r="C29"/>
  <c r="C23"/>
  <c r="C30"/>
  <c r="C24"/>
  <c r="C31"/>
  <c r="C32"/>
  <c r="B14"/>
  <c r="B15"/>
  <c r="B16"/>
  <c r="B17"/>
  <c r="B18"/>
  <c r="B20"/>
  <c r="B27"/>
  <c r="B21"/>
  <c r="B28"/>
  <c r="B22"/>
  <c r="B29"/>
  <c r="B23"/>
  <c r="B30"/>
  <c r="B24"/>
  <c r="B31"/>
  <c r="B32"/>
  <c r="L25"/>
  <c r="K25"/>
  <c r="J25"/>
  <c r="I25"/>
  <c r="H25"/>
  <c r="G25"/>
  <c r="F25"/>
  <c r="E25"/>
  <c r="D25"/>
  <c r="C25"/>
  <c r="Q16"/>
  <c r="N11"/>
  <c r="B18" i="3"/>
  <c r="C18"/>
  <c r="D18"/>
  <c r="E18"/>
  <c r="F18"/>
  <c r="B17"/>
  <c r="C17"/>
  <c r="D17"/>
  <c r="E17"/>
  <c r="F17"/>
  <c r="B16"/>
  <c r="C16"/>
  <c r="D16"/>
  <c r="E16"/>
  <c r="F16"/>
  <c r="B15"/>
  <c r="C15"/>
  <c r="D15"/>
  <c r="E15"/>
  <c r="F15"/>
  <c r="B13"/>
  <c r="C13"/>
  <c r="E13"/>
  <c r="F13"/>
  <c r="B12"/>
  <c r="C12"/>
  <c r="E12"/>
  <c r="F12"/>
  <c r="B7"/>
  <c r="D7"/>
  <c r="F7"/>
  <c r="B8"/>
  <c r="D8"/>
  <c r="F8"/>
  <c r="B9"/>
  <c r="D9"/>
  <c r="E9"/>
  <c r="F9"/>
  <c r="B10"/>
  <c r="C10"/>
  <c r="D10"/>
  <c r="E10"/>
  <c r="F10"/>
  <c r="K9" i="5"/>
  <c r="L9"/>
  <c r="M9"/>
  <c r="Y9"/>
  <c r="AG9"/>
  <c r="Z9"/>
  <c r="AL9"/>
  <c r="AA9"/>
  <c r="AQ9"/>
  <c r="AX9"/>
  <c r="AE9"/>
  <c r="AJ9"/>
  <c r="AO9"/>
  <c r="AV9"/>
  <c r="BP9"/>
  <c r="AC9"/>
  <c r="AH9"/>
  <c r="AM9"/>
  <c r="AT9"/>
  <c r="BQ9"/>
  <c r="K10"/>
  <c r="L10"/>
  <c r="M10"/>
  <c r="Y10"/>
  <c r="AG10"/>
  <c r="Z10"/>
  <c r="AL10"/>
  <c r="AA10"/>
  <c r="AQ10"/>
  <c r="AX10"/>
  <c r="AE10"/>
  <c r="AJ10"/>
  <c r="AO10"/>
  <c r="AV10"/>
  <c r="BP10"/>
  <c r="AC10"/>
  <c r="AH10"/>
  <c r="AM10"/>
  <c r="AT10"/>
  <c r="BQ10"/>
  <c r="K11"/>
  <c r="L11"/>
  <c r="M11"/>
  <c r="Y11"/>
  <c r="AG11"/>
  <c r="Z11"/>
  <c r="AL11"/>
  <c r="AA11"/>
  <c r="AQ11"/>
  <c r="AX11"/>
  <c r="AE11"/>
  <c r="AJ11"/>
  <c r="AO11"/>
  <c r="AV11"/>
  <c r="BP11"/>
  <c r="AC11"/>
  <c r="AH11"/>
  <c r="AM11"/>
  <c r="AT11"/>
  <c r="BQ11"/>
  <c r="K12"/>
  <c r="L12"/>
  <c r="M12"/>
  <c r="Y12"/>
  <c r="AG12"/>
  <c r="Z12"/>
  <c r="AL12"/>
  <c r="AA12"/>
  <c r="AQ12"/>
  <c r="AX12"/>
  <c r="AE12"/>
  <c r="AJ12"/>
  <c r="AO12"/>
  <c r="AV12"/>
  <c r="BP12"/>
  <c r="AC12"/>
  <c r="AH12"/>
  <c r="AM12"/>
  <c r="AT12"/>
  <c r="BQ12"/>
  <c r="K13"/>
  <c r="L13"/>
  <c r="M13"/>
  <c r="Y13"/>
  <c r="AG13"/>
  <c r="Z13"/>
  <c r="AL13"/>
  <c r="AA13"/>
  <c r="AQ13"/>
  <c r="AX13"/>
  <c r="AE13"/>
  <c r="AJ13"/>
  <c r="AO13"/>
  <c r="AV13"/>
  <c r="BP13"/>
  <c r="AC13"/>
  <c r="AH13"/>
  <c r="AM13"/>
  <c r="AT13"/>
  <c r="BQ13"/>
  <c r="K14"/>
  <c r="L14"/>
  <c r="M14"/>
  <c r="Y14"/>
  <c r="AG14"/>
  <c r="Z14"/>
  <c r="AL14"/>
  <c r="AA14"/>
  <c r="AQ14"/>
  <c r="AX14"/>
  <c r="AE14"/>
  <c r="AJ14"/>
  <c r="AO14"/>
  <c r="AV14"/>
  <c r="BP14"/>
  <c r="AC14"/>
  <c r="AH14"/>
  <c r="AM14"/>
  <c r="AT14"/>
  <c r="BQ14"/>
  <c r="K15"/>
  <c r="L15"/>
  <c r="M15"/>
  <c r="Y15"/>
  <c r="AG15"/>
  <c r="Z15"/>
  <c r="AL15"/>
  <c r="AA15"/>
  <c r="AQ15"/>
  <c r="AX15"/>
  <c r="AE15"/>
  <c r="AJ15"/>
  <c r="AO15"/>
  <c r="AV15"/>
  <c r="BP15"/>
  <c r="AC15"/>
  <c r="AH15"/>
  <c r="AM15"/>
  <c r="AT15"/>
  <c r="BQ15"/>
  <c r="K16"/>
  <c r="L16"/>
  <c r="M16"/>
  <c r="Y16"/>
  <c r="AG16"/>
  <c r="Z16"/>
  <c r="AL16"/>
  <c r="AA16"/>
  <c r="AQ16"/>
  <c r="AX16"/>
  <c r="AE16"/>
  <c r="AJ16"/>
  <c r="AO16"/>
  <c r="AV16"/>
  <c r="BP16"/>
  <c r="AC16"/>
  <c r="AH16"/>
  <c r="AM16"/>
  <c r="AT16"/>
  <c r="BQ16"/>
  <c r="K17"/>
  <c r="L17"/>
  <c r="M17"/>
  <c r="Y17"/>
  <c r="AG17"/>
  <c r="Z17"/>
  <c r="AL17"/>
  <c r="AA17"/>
  <c r="AQ17"/>
  <c r="AX17"/>
  <c r="AE17"/>
  <c r="AJ17"/>
  <c r="AO17"/>
  <c r="AV17"/>
  <c r="BP17"/>
  <c r="AC17"/>
  <c r="AH17"/>
  <c r="AM17"/>
  <c r="AT17"/>
  <c r="BQ17"/>
  <c r="K18"/>
  <c r="L18"/>
  <c r="M18"/>
  <c r="Y18"/>
  <c r="AG18"/>
  <c r="Z18"/>
  <c r="AL18"/>
  <c r="AA18"/>
  <c r="AQ18"/>
  <c r="AX18"/>
  <c r="AE18"/>
  <c r="AJ18"/>
  <c r="AO18"/>
  <c r="AV18"/>
  <c r="BP18"/>
  <c r="AC18"/>
  <c r="AH18"/>
  <c r="AM18"/>
  <c r="AT18"/>
  <c r="BQ18"/>
  <c r="K19"/>
  <c r="L19"/>
  <c r="M19"/>
  <c r="Y19"/>
  <c r="AG19"/>
  <c r="Z19"/>
  <c r="AL19"/>
  <c r="AA19"/>
  <c r="AQ19"/>
  <c r="AX19"/>
  <c r="AE19"/>
  <c r="AJ19"/>
  <c r="AO19"/>
  <c r="AV19"/>
  <c r="BP19"/>
  <c r="AC19"/>
  <c r="AH19"/>
  <c r="AM19"/>
  <c r="AT19"/>
  <c r="BQ19"/>
  <c r="K20"/>
  <c r="L20"/>
  <c r="M20"/>
  <c r="Y20"/>
  <c r="AG20"/>
  <c r="Z20"/>
  <c r="AL20"/>
  <c r="AA20"/>
  <c r="AQ20"/>
  <c r="AX20"/>
  <c r="AE20"/>
  <c r="AJ20"/>
  <c r="AO20"/>
  <c r="AV20"/>
  <c r="BP20"/>
  <c r="AC20"/>
  <c r="AH20"/>
  <c r="AM20"/>
  <c r="AT20"/>
  <c r="BQ20"/>
  <c r="K21"/>
  <c r="L21"/>
  <c r="M21"/>
  <c r="Y21"/>
  <c r="AG21"/>
  <c r="Z21"/>
  <c r="AL21"/>
  <c r="AA21"/>
  <c r="AQ21"/>
  <c r="AX21"/>
  <c r="AE21"/>
  <c r="AJ21"/>
  <c r="AO21"/>
  <c r="AV21"/>
  <c r="BP21"/>
  <c r="AC21"/>
  <c r="AH21"/>
  <c r="AM21"/>
  <c r="AT21"/>
  <c r="BQ21"/>
  <c r="K22"/>
  <c r="L22"/>
  <c r="M22"/>
  <c r="Y22"/>
  <c r="AG22"/>
  <c r="Z22"/>
  <c r="AL22"/>
  <c r="AA22"/>
  <c r="AQ22"/>
  <c r="AX22"/>
  <c r="AE22"/>
  <c r="AJ22"/>
  <c r="AO22"/>
  <c r="AV22"/>
  <c r="BP22"/>
  <c r="AC22"/>
  <c r="AH22"/>
  <c r="AM22"/>
  <c r="AT22"/>
  <c r="BQ22"/>
  <c r="K23"/>
  <c r="L23"/>
  <c r="M23"/>
  <c r="Y23"/>
  <c r="AG23"/>
  <c r="Z23"/>
  <c r="AL23"/>
  <c r="AA23"/>
  <c r="AQ23"/>
  <c r="AX23"/>
  <c r="AE23"/>
  <c r="AJ23"/>
  <c r="AO23"/>
  <c r="AV23"/>
  <c r="BP23"/>
  <c r="AC23"/>
  <c r="AH23"/>
  <c r="AM23"/>
  <c r="AT23"/>
  <c r="BQ23"/>
  <c r="K24"/>
  <c r="L24"/>
  <c r="M24"/>
  <c r="Y24"/>
  <c r="AG24"/>
  <c r="Z24"/>
  <c r="AL24"/>
  <c r="AA24"/>
  <c r="AQ24"/>
  <c r="AX24"/>
  <c r="AE24"/>
  <c r="AJ24"/>
  <c r="AO24"/>
  <c r="AV24"/>
  <c r="BP24"/>
  <c r="AC24"/>
  <c r="AH24"/>
  <c r="AM24"/>
  <c r="AT24"/>
  <c r="BQ24"/>
  <c r="K25"/>
  <c r="L25"/>
  <c r="M25"/>
  <c r="Y25"/>
  <c r="AG25"/>
  <c r="Z25"/>
  <c r="AL25"/>
  <c r="AA25"/>
  <c r="AQ25"/>
  <c r="AX25"/>
  <c r="AE25"/>
  <c r="AJ25"/>
  <c r="AO25"/>
  <c r="AV25"/>
  <c r="BP25"/>
  <c r="AC25"/>
  <c r="AH25"/>
  <c r="AM25"/>
  <c r="AT25"/>
  <c r="BQ25"/>
  <c r="K26"/>
  <c r="L26"/>
  <c r="M26"/>
  <c r="Y26"/>
  <c r="AG26"/>
  <c r="Z26"/>
  <c r="AL26"/>
  <c r="AA26"/>
  <c r="AQ26"/>
  <c r="AX26"/>
  <c r="AE26"/>
  <c r="AJ26"/>
  <c r="AO26"/>
  <c r="AV26"/>
  <c r="BP26"/>
  <c r="AC26"/>
  <c r="AH26"/>
  <c r="AM26"/>
  <c r="AT26"/>
  <c r="BQ26"/>
  <c r="K27"/>
  <c r="L27"/>
  <c r="M27"/>
  <c r="Y27"/>
  <c r="AG27"/>
  <c r="Z27"/>
  <c r="AL27"/>
  <c r="AA27"/>
  <c r="AQ27"/>
  <c r="AX27"/>
  <c r="AE27"/>
  <c r="AJ27"/>
  <c r="AO27"/>
  <c r="AV27"/>
  <c r="BP27"/>
  <c r="AC27"/>
  <c r="AH27"/>
  <c r="AM27"/>
  <c r="AT27"/>
  <c r="BQ27"/>
  <c r="K48"/>
  <c r="L48"/>
  <c r="M48"/>
  <c r="Y48"/>
  <c r="AG48"/>
  <c r="Z48"/>
  <c r="AL48"/>
  <c r="AA48"/>
  <c r="AQ48"/>
  <c r="AX48"/>
  <c r="AE48"/>
  <c r="AJ48"/>
  <c r="AO48"/>
  <c r="AV48"/>
  <c r="BP48"/>
  <c r="AC48"/>
  <c r="AH48"/>
  <c r="AM48"/>
  <c r="AT48"/>
  <c r="BQ48"/>
  <c r="K49"/>
  <c r="L49"/>
  <c r="M49"/>
  <c r="Y49"/>
  <c r="AG49"/>
  <c r="Z49"/>
  <c r="AL49"/>
  <c r="AA49"/>
  <c r="AQ49"/>
  <c r="AX49"/>
  <c r="AE49"/>
  <c r="AJ49"/>
  <c r="AO49"/>
  <c r="AV49"/>
  <c r="BP49"/>
  <c r="AC49"/>
  <c r="AH49"/>
  <c r="AM49"/>
  <c r="AT49"/>
  <c r="BQ49"/>
  <c r="K50"/>
  <c r="L50"/>
  <c r="M50"/>
  <c r="Y50"/>
  <c r="AG50"/>
  <c r="Z50"/>
  <c r="AL50"/>
  <c r="AA50"/>
  <c r="AQ50"/>
  <c r="AX50"/>
  <c r="AE50"/>
  <c r="AJ50"/>
  <c r="AO50"/>
  <c r="AV50"/>
  <c r="BP50"/>
  <c r="AC50"/>
  <c r="AH50"/>
  <c r="AM50"/>
  <c r="AT50"/>
  <c r="BQ50"/>
  <c r="K51"/>
  <c r="L51"/>
  <c r="M51"/>
  <c r="Y51"/>
  <c r="AG51"/>
  <c r="Z51"/>
  <c r="AL51"/>
  <c r="AA51"/>
  <c r="AQ51"/>
  <c r="AX51"/>
  <c r="AE51"/>
  <c r="AJ51"/>
  <c r="AO51"/>
  <c r="AV51"/>
  <c r="BP51"/>
  <c r="AC51"/>
  <c r="AH51"/>
  <c r="AM51"/>
  <c r="AT51"/>
  <c r="BQ51"/>
  <c r="K52"/>
  <c r="L52"/>
  <c r="M52"/>
  <c r="Y52"/>
  <c r="AG52"/>
  <c r="Z52"/>
  <c r="AL52"/>
  <c r="AA52"/>
  <c r="AQ52"/>
  <c r="AX52"/>
  <c r="AE52"/>
  <c r="AJ52"/>
  <c r="AO52"/>
  <c r="AV52"/>
  <c r="BP52"/>
  <c r="AC52"/>
  <c r="AH52"/>
  <c r="AM52"/>
  <c r="AT52"/>
  <c r="BQ52"/>
  <c r="K55"/>
  <c r="L55"/>
  <c r="M55"/>
  <c r="Y55"/>
  <c r="AG55"/>
  <c r="Z55"/>
  <c r="AL55"/>
  <c r="AA55"/>
  <c r="AQ55"/>
  <c r="AX55"/>
  <c r="AE55"/>
  <c r="AJ55"/>
  <c r="AO55"/>
  <c r="AV55"/>
  <c r="BP55"/>
  <c r="AC55"/>
  <c r="AH55"/>
  <c r="AM55"/>
  <c r="AT55"/>
  <c r="BQ55"/>
  <c r="K56"/>
  <c r="L56"/>
  <c r="M56"/>
  <c r="Y56"/>
  <c r="AG56"/>
  <c r="Z56"/>
  <c r="AL56"/>
  <c r="AA56"/>
  <c r="AQ56"/>
  <c r="AX56"/>
  <c r="AE56"/>
  <c r="AJ56"/>
  <c r="AO56"/>
  <c r="AV56"/>
  <c r="BP56"/>
  <c r="AC56"/>
  <c r="AH56"/>
  <c r="AM56"/>
  <c r="AT56"/>
  <c r="BQ56"/>
  <c r="K58"/>
  <c r="L58"/>
  <c r="M58"/>
  <c r="Y58"/>
  <c r="AG58"/>
  <c r="Z58"/>
  <c r="AL58"/>
  <c r="AA58"/>
  <c r="AQ58"/>
  <c r="AX58"/>
  <c r="AE58"/>
  <c r="AJ58"/>
  <c r="AO58"/>
  <c r="AV58"/>
  <c r="BP58"/>
  <c r="AC58"/>
  <c r="AH58"/>
  <c r="AM58"/>
  <c r="AT58"/>
  <c r="BQ58"/>
  <c r="K59"/>
  <c r="L59"/>
  <c r="M59"/>
  <c r="Y59"/>
  <c r="AG59"/>
  <c r="Z59"/>
  <c r="AL59"/>
  <c r="AA59"/>
  <c r="AQ59"/>
  <c r="AX59"/>
  <c r="AE59"/>
  <c r="AJ59"/>
  <c r="AO59"/>
  <c r="AV59"/>
  <c r="BP59"/>
  <c r="AC59"/>
  <c r="AH59"/>
  <c r="AM59"/>
  <c r="AT59"/>
  <c r="BQ59"/>
  <c r="K61"/>
  <c r="L61"/>
  <c r="M61"/>
  <c r="Y61"/>
  <c r="AG61"/>
  <c r="Z61"/>
  <c r="AL61"/>
  <c r="AA61"/>
  <c r="AQ61"/>
  <c r="AX61"/>
  <c r="AE61"/>
  <c r="AJ61"/>
  <c r="AO61"/>
  <c r="AV61"/>
  <c r="BP61"/>
  <c r="AC61"/>
  <c r="AH61"/>
  <c r="AM61"/>
  <c r="AT61"/>
  <c r="BQ61"/>
  <c r="K67"/>
  <c r="L67"/>
  <c r="M67"/>
  <c r="Y67"/>
  <c r="AG67"/>
  <c r="Z67"/>
  <c r="AL67"/>
  <c r="AA67"/>
  <c r="AQ67"/>
  <c r="AX67"/>
  <c r="AE67"/>
  <c r="AJ67"/>
  <c r="AO67"/>
  <c r="AV67"/>
  <c r="BP67"/>
  <c r="AC67"/>
  <c r="AH67"/>
  <c r="AM67"/>
  <c r="AT67"/>
  <c r="BQ67"/>
  <c r="K68"/>
  <c r="L68"/>
  <c r="M68"/>
  <c r="Y68"/>
  <c r="AG68"/>
  <c r="Z68"/>
  <c r="AL68"/>
  <c r="AA68"/>
  <c r="AQ68"/>
  <c r="AX68"/>
  <c r="AE68"/>
  <c r="AJ68"/>
  <c r="AO68"/>
  <c r="AV68"/>
  <c r="BP68"/>
  <c r="AC68"/>
  <c r="AH68"/>
  <c r="AM68"/>
  <c r="AT68"/>
  <c r="BQ68"/>
  <c r="K69"/>
  <c r="L69"/>
  <c r="M69"/>
  <c r="Y69"/>
  <c r="AG69"/>
  <c r="Z69"/>
  <c r="AL69"/>
  <c r="AA69"/>
  <c r="AQ69"/>
  <c r="AX69"/>
  <c r="AE69"/>
  <c r="AJ69"/>
  <c r="AO69"/>
  <c r="AV69"/>
  <c r="BP69"/>
  <c r="AC69"/>
  <c r="AH69"/>
  <c r="AM69"/>
  <c r="AT69"/>
  <c r="BQ69"/>
  <c r="K70"/>
  <c r="L70"/>
  <c r="M70"/>
  <c r="Y70"/>
  <c r="AG70"/>
  <c r="Z70"/>
  <c r="AL70"/>
  <c r="AA70"/>
  <c r="AQ70"/>
  <c r="AX70"/>
  <c r="AE70"/>
  <c r="AJ70"/>
  <c r="AO70"/>
  <c r="AV70"/>
  <c r="BP70"/>
  <c r="AC70"/>
  <c r="AH70"/>
  <c r="AM70"/>
  <c r="AT70"/>
  <c r="BQ70"/>
  <c r="K71"/>
  <c r="L71"/>
  <c r="M71"/>
  <c r="Y71"/>
  <c r="AG71"/>
  <c r="Z71"/>
  <c r="AL71"/>
  <c r="AA71"/>
  <c r="AQ71"/>
  <c r="AX71"/>
  <c r="AE71"/>
  <c r="AJ71"/>
  <c r="AO71"/>
  <c r="AV71"/>
  <c r="BP71"/>
  <c r="AC71"/>
  <c r="AH71"/>
  <c r="AM71"/>
  <c r="AT71"/>
  <c r="BQ71"/>
  <c r="K72"/>
  <c r="L72"/>
  <c r="M72"/>
  <c r="Y72"/>
  <c r="AG72"/>
  <c r="Z72"/>
  <c r="AL72"/>
  <c r="AA72"/>
  <c r="AQ72"/>
  <c r="AX72"/>
  <c r="AE72"/>
  <c r="AJ72"/>
  <c r="AO72"/>
  <c r="AV72"/>
  <c r="BP72"/>
  <c r="AC72"/>
  <c r="AH72"/>
  <c r="AM72"/>
  <c r="AT72"/>
  <c r="BQ72"/>
  <c r="K73"/>
  <c r="L73"/>
  <c r="M73"/>
  <c r="Y73"/>
  <c r="AG73"/>
  <c r="Z73"/>
  <c r="AL73"/>
  <c r="AA73"/>
  <c r="AQ73"/>
  <c r="AX73"/>
  <c r="AE73"/>
  <c r="AJ73"/>
  <c r="AO73"/>
  <c r="AV73"/>
  <c r="BP73"/>
  <c r="AC73"/>
  <c r="AH73"/>
  <c r="AM73"/>
  <c r="AT73"/>
  <c r="BQ73"/>
  <c r="K74"/>
  <c r="L74"/>
  <c r="M74"/>
  <c r="Y74"/>
  <c r="AG74"/>
  <c r="Z74"/>
  <c r="AL74"/>
  <c r="AA74"/>
  <c r="AQ74"/>
  <c r="AX74"/>
  <c r="AE74"/>
  <c r="AJ74"/>
  <c r="AO74"/>
  <c r="AV74"/>
  <c r="BP74"/>
  <c r="AC74"/>
  <c r="AH74"/>
  <c r="AM74"/>
  <c r="AT74"/>
  <c r="BQ74"/>
  <c r="K75"/>
  <c r="L75"/>
  <c r="M75"/>
  <c r="Y75"/>
  <c r="AG75"/>
  <c r="Z75"/>
  <c r="AL75"/>
  <c r="AA75"/>
  <c r="AQ75"/>
  <c r="AX75"/>
  <c r="AE75"/>
  <c r="AJ75"/>
  <c r="AO75"/>
  <c r="AV75"/>
  <c r="BP75"/>
  <c r="AC75"/>
  <c r="AH75"/>
  <c r="AM75"/>
  <c r="AT75"/>
  <c r="BQ75"/>
  <c r="K76"/>
  <c r="L76"/>
  <c r="M76"/>
  <c r="Y76"/>
  <c r="AG76"/>
  <c r="Z76"/>
  <c r="AL76"/>
  <c r="AA76"/>
  <c r="AQ76"/>
  <c r="AX76"/>
  <c r="AE76"/>
  <c r="AJ76"/>
  <c r="AO76"/>
  <c r="AV76"/>
  <c r="BP76"/>
  <c r="AC76"/>
  <c r="AH76"/>
  <c r="AM76"/>
  <c r="AT76"/>
  <c r="BQ76"/>
  <c r="K77"/>
  <c r="L77"/>
  <c r="M77"/>
  <c r="Y77"/>
  <c r="AG77"/>
  <c r="Z77"/>
  <c r="AL77"/>
  <c r="AA77"/>
  <c r="AQ77"/>
  <c r="AX77"/>
  <c r="AE77"/>
  <c r="AJ77"/>
  <c r="AO77"/>
  <c r="AV77"/>
  <c r="BP77"/>
  <c r="AC77"/>
  <c r="AH77"/>
  <c r="AM77"/>
  <c r="AT77"/>
  <c r="BQ77"/>
  <c r="K78"/>
  <c r="L78"/>
  <c r="M78"/>
  <c r="Y78"/>
  <c r="AG78"/>
  <c r="Z78"/>
  <c r="AL78"/>
  <c r="AA78"/>
  <c r="AQ78"/>
  <c r="AX78"/>
  <c r="AE78"/>
  <c r="AJ78"/>
  <c r="AO78"/>
  <c r="AV78"/>
  <c r="BP78"/>
  <c r="AC78"/>
  <c r="AH78"/>
  <c r="AM78"/>
  <c r="AT78"/>
  <c r="BQ78"/>
  <c r="K79"/>
  <c r="L79"/>
  <c r="M79"/>
  <c r="Y79"/>
  <c r="AG79"/>
  <c r="Z79"/>
  <c r="AL79"/>
  <c r="AA79"/>
  <c r="AQ79"/>
  <c r="AX79"/>
  <c r="AE79"/>
  <c r="AJ79"/>
  <c r="AO79"/>
  <c r="AV79"/>
  <c r="BP79"/>
  <c r="AC79"/>
  <c r="AH79"/>
  <c r="AM79"/>
  <c r="AT79"/>
  <c r="BQ79"/>
  <c r="K80"/>
  <c r="L80"/>
  <c r="M80"/>
  <c r="Y80"/>
  <c r="AG80"/>
  <c r="Z80"/>
  <c r="AL80"/>
  <c r="AA80"/>
  <c r="AQ80"/>
  <c r="AX80"/>
  <c r="AE80"/>
  <c r="AJ80"/>
  <c r="AO80"/>
  <c r="AV80"/>
  <c r="BP80"/>
  <c r="AC80"/>
  <c r="AH80"/>
  <c r="AM80"/>
  <c r="AT80"/>
  <c r="BQ80"/>
  <c r="K81"/>
  <c r="L81"/>
  <c r="M81"/>
  <c r="Y81"/>
  <c r="AG81"/>
  <c r="Z81"/>
  <c r="AL81"/>
  <c r="AA81"/>
  <c r="AQ81"/>
  <c r="AX81"/>
  <c r="AE81"/>
  <c r="AJ81"/>
  <c r="AO81"/>
  <c r="AV81"/>
  <c r="BP81"/>
  <c r="AC81"/>
  <c r="AH81"/>
  <c r="AM81"/>
  <c r="AT81"/>
  <c r="BQ81"/>
  <c r="K82"/>
  <c r="L82"/>
  <c r="M82"/>
  <c r="Y82"/>
  <c r="AG82"/>
  <c r="Z82"/>
  <c r="AL82"/>
  <c r="AA82"/>
  <c r="AQ82"/>
  <c r="AX82"/>
  <c r="AE82"/>
  <c r="AJ82"/>
  <c r="AO82"/>
  <c r="AV82"/>
  <c r="BP82"/>
  <c r="AC82"/>
  <c r="AH82"/>
  <c r="AM82"/>
  <c r="AT82"/>
  <c r="BQ82"/>
  <c r="K83"/>
  <c r="L83"/>
  <c r="M83"/>
  <c r="Y83"/>
  <c r="AG83"/>
  <c r="Z83"/>
  <c r="AL83"/>
  <c r="AA83"/>
  <c r="AQ83"/>
  <c r="AX83"/>
  <c r="AE83"/>
  <c r="AJ83"/>
  <c r="AO83"/>
  <c r="AV83"/>
  <c r="BP83"/>
  <c r="AC83"/>
  <c r="AH83"/>
  <c r="AM83"/>
  <c r="AT83"/>
  <c r="BQ83"/>
  <c r="K84"/>
  <c r="L84"/>
  <c r="M84"/>
  <c r="Y84"/>
  <c r="AG84"/>
  <c r="Z84"/>
  <c r="AL84"/>
  <c r="AA84"/>
  <c r="AQ84"/>
  <c r="AX84"/>
  <c r="AE84"/>
  <c r="AJ84"/>
  <c r="AO84"/>
  <c r="AV84"/>
  <c r="BP84"/>
  <c r="AC84"/>
  <c r="AH84"/>
  <c r="AM84"/>
  <c r="AT84"/>
  <c r="BQ84"/>
  <c r="K85"/>
  <c r="L85"/>
  <c r="M85"/>
  <c r="Y85"/>
  <c r="AG85"/>
  <c r="Z85"/>
  <c r="AL85"/>
  <c r="AA85"/>
  <c r="AQ85"/>
  <c r="AX85"/>
  <c r="AE85"/>
  <c r="AJ85"/>
  <c r="AO85"/>
  <c r="AV85"/>
  <c r="BP85"/>
  <c r="AC85"/>
  <c r="AH85"/>
  <c r="AM85"/>
  <c r="AT85"/>
  <c r="BQ85"/>
  <c r="K86"/>
  <c r="L86"/>
  <c r="M86"/>
  <c r="Y86"/>
  <c r="AG86"/>
  <c r="Z86"/>
  <c r="AL86"/>
  <c r="AA86"/>
  <c r="AQ86"/>
  <c r="AX86"/>
  <c r="AE86"/>
  <c r="AJ86"/>
  <c r="AO86"/>
  <c r="AV86"/>
  <c r="BP86"/>
  <c r="AC86"/>
  <c r="AH86"/>
  <c r="AM86"/>
  <c r="AT86"/>
  <c r="BQ86"/>
  <c r="K87"/>
  <c r="L87"/>
  <c r="M87"/>
  <c r="Y87"/>
  <c r="AG87"/>
  <c r="Z87"/>
  <c r="AL87"/>
  <c r="AA87"/>
  <c r="AQ87"/>
  <c r="AX87"/>
  <c r="AE87"/>
  <c r="AJ87"/>
  <c r="AO87"/>
  <c r="AV87"/>
  <c r="BP87"/>
  <c r="AC87"/>
  <c r="AH87"/>
  <c r="AM87"/>
  <c r="AT87"/>
  <c r="BQ87"/>
  <c r="K88"/>
  <c r="L88"/>
  <c r="M88"/>
  <c r="Y88"/>
  <c r="AG88"/>
  <c r="Z88"/>
  <c r="AL88"/>
  <c r="AA88"/>
  <c r="AQ88"/>
  <c r="AX88"/>
  <c r="AE88"/>
  <c r="AJ88"/>
  <c r="AO88"/>
  <c r="AV88"/>
  <c r="BP88"/>
  <c r="AC88"/>
  <c r="AH88"/>
  <c r="AM88"/>
  <c r="AT88"/>
  <c r="BQ88"/>
  <c r="K93"/>
  <c r="L93"/>
  <c r="M93"/>
  <c r="Y93"/>
  <c r="AG93"/>
  <c r="Z93"/>
  <c r="AL93"/>
  <c r="AA93"/>
  <c r="AQ93"/>
  <c r="AX93"/>
  <c r="AE93"/>
  <c r="AJ93"/>
  <c r="AO93"/>
  <c r="AV93"/>
  <c r="BP93"/>
  <c r="AC93"/>
  <c r="AH93"/>
  <c r="AM93"/>
  <c r="AT93"/>
  <c r="BQ93"/>
  <c r="K98"/>
  <c r="L98"/>
  <c r="M98"/>
  <c r="Y98"/>
  <c r="AG98"/>
  <c r="Z98"/>
  <c r="AL98"/>
  <c r="AA98"/>
  <c r="AQ98"/>
  <c r="AX98"/>
  <c r="AE98"/>
  <c r="AJ98"/>
  <c r="AO98"/>
  <c r="AV98"/>
  <c r="BP98"/>
  <c r="AC98"/>
  <c r="AH98"/>
  <c r="AM98"/>
  <c r="AT98"/>
  <c r="BQ98"/>
  <c r="K103"/>
  <c r="L103"/>
  <c r="M103"/>
  <c r="Y103"/>
  <c r="AG103"/>
  <c r="Z103"/>
  <c r="AL103"/>
  <c r="AA103"/>
  <c r="AQ103"/>
  <c r="AX103"/>
  <c r="AE103"/>
  <c r="AJ103"/>
  <c r="AO103"/>
  <c r="AV103"/>
  <c r="BP103"/>
  <c r="AC103"/>
  <c r="AH103"/>
  <c r="AM103"/>
  <c r="AT103"/>
  <c r="BQ103"/>
  <c r="K108"/>
  <c r="L108"/>
  <c r="M108"/>
  <c r="Y108"/>
  <c r="AG108"/>
  <c r="Z108"/>
  <c r="AL108"/>
  <c r="AA108"/>
  <c r="AQ108"/>
  <c r="AX108"/>
  <c r="AE108"/>
  <c r="AJ108"/>
  <c r="AO108"/>
  <c r="AV108"/>
  <c r="BP108"/>
  <c r="AC108"/>
  <c r="AH108"/>
  <c r="AM108"/>
  <c r="AT108"/>
  <c r="BQ108"/>
  <c r="K109"/>
  <c r="L109"/>
  <c r="M109"/>
  <c r="Y109"/>
  <c r="AG109"/>
  <c r="Z109"/>
  <c r="AL109"/>
  <c r="AA109"/>
  <c r="AQ109"/>
  <c r="AX109"/>
  <c r="AE109"/>
  <c r="AJ109"/>
  <c r="AO109"/>
  <c r="AV109"/>
  <c r="BP109"/>
  <c r="AC109"/>
  <c r="AH109"/>
  <c r="AM109"/>
  <c r="AT109"/>
  <c r="BQ109"/>
  <c r="K110"/>
  <c r="L110"/>
  <c r="M110"/>
  <c r="Y110"/>
  <c r="AG110"/>
  <c r="Z110"/>
  <c r="AL110"/>
  <c r="AA110"/>
  <c r="AQ110"/>
  <c r="AX110"/>
  <c r="AE110"/>
  <c r="AJ110"/>
  <c r="AO110"/>
  <c r="AV110"/>
  <c r="BP110"/>
  <c r="AC110"/>
  <c r="AH110"/>
  <c r="AM110"/>
  <c r="AT110"/>
  <c r="BQ110"/>
  <c r="K111"/>
  <c r="L111"/>
  <c r="M111"/>
  <c r="Y111"/>
  <c r="AG111"/>
  <c r="Z111"/>
  <c r="AL111"/>
  <c r="AA111"/>
  <c r="AQ111"/>
  <c r="AX111"/>
  <c r="AE111"/>
  <c r="AJ111"/>
  <c r="AO111"/>
  <c r="AV111"/>
  <c r="BP111"/>
  <c r="AC111"/>
  <c r="AH111"/>
  <c r="AM111"/>
  <c r="AT111"/>
  <c r="BQ111"/>
  <c r="K112"/>
  <c r="L112"/>
  <c r="M112"/>
  <c r="Y112"/>
  <c r="AG112"/>
  <c r="Z112"/>
  <c r="AL112"/>
  <c r="AA112"/>
  <c r="AQ112"/>
  <c r="AX112"/>
  <c r="AE112"/>
  <c r="AJ112"/>
  <c r="AO112"/>
  <c r="AV112"/>
  <c r="BP112"/>
  <c r="AC112"/>
  <c r="AH112"/>
  <c r="AM112"/>
  <c r="AT112"/>
  <c r="BQ112"/>
  <c r="K113"/>
  <c r="L113"/>
  <c r="M113"/>
  <c r="Y113"/>
  <c r="AG113"/>
  <c r="Z113"/>
  <c r="AL113"/>
  <c r="AA113"/>
  <c r="AQ113"/>
  <c r="AX113"/>
  <c r="AE113"/>
  <c r="AJ113"/>
  <c r="AO113"/>
  <c r="AV113"/>
  <c r="BP113"/>
  <c r="AC113"/>
  <c r="AH113"/>
  <c r="AM113"/>
  <c r="AT113"/>
  <c r="BQ113"/>
  <c r="K114"/>
  <c r="L114"/>
  <c r="M114"/>
  <c r="Y114"/>
  <c r="AG114"/>
  <c r="Z114"/>
  <c r="AL114"/>
  <c r="AA114"/>
  <c r="AQ114"/>
  <c r="AX114"/>
  <c r="AE114"/>
  <c r="AJ114"/>
  <c r="AO114"/>
  <c r="AV114"/>
  <c r="BP114"/>
  <c r="AC114"/>
  <c r="AH114"/>
  <c r="AM114"/>
  <c r="AT114"/>
  <c r="BQ114"/>
  <c r="K115"/>
  <c r="L115"/>
  <c r="M115"/>
  <c r="Y115"/>
  <c r="AG115"/>
  <c r="Z115"/>
  <c r="AL115"/>
  <c r="AA115"/>
  <c r="AQ115"/>
  <c r="AX115"/>
  <c r="AE115"/>
  <c r="AJ115"/>
  <c r="AO115"/>
  <c r="AV115"/>
  <c r="BP115"/>
  <c r="AC115"/>
  <c r="AH115"/>
  <c r="AM115"/>
  <c r="AT115"/>
  <c r="BQ115"/>
  <c r="K116"/>
  <c r="L116"/>
  <c r="M116"/>
  <c r="Y116"/>
  <c r="AG116"/>
  <c r="Z116"/>
  <c r="AL116"/>
  <c r="AA116"/>
  <c r="AQ116"/>
  <c r="AX116"/>
  <c r="AE116"/>
  <c r="AJ116"/>
  <c r="AO116"/>
  <c r="AV116"/>
  <c r="BP116"/>
  <c r="AC116"/>
  <c r="AH116"/>
  <c r="AM116"/>
  <c r="AT116"/>
  <c r="BQ116"/>
  <c r="K117"/>
  <c r="L117"/>
  <c r="M117"/>
  <c r="Y117"/>
  <c r="AG117"/>
  <c r="Z117"/>
  <c r="AL117"/>
  <c r="AA117"/>
  <c r="AQ117"/>
  <c r="AX117"/>
  <c r="AE117"/>
  <c r="AJ117"/>
  <c r="AO117"/>
  <c r="AV117"/>
  <c r="BP117"/>
  <c r="AC117"/>
  <c r="AH117"/>
  <c r="AM117"/>
  <c r="AT117"/>
  <c r="BQ117"/>
  <c r="K118"/>
  <c r="L118"/>
  <c r="M118"/>
  <c r="Y118"/>
  <c r="AG118"/>
  <c r="Z118"/>
  <c r="AL118"/>
  <c r="AA118"/>
  <c r="AQ118"/>
  <c r="AX118"/>
  <c r="AE118"/>
  <c r="AJ118"/>
  <c r="AO118"/>
  <c r="AV118"/>
  <c r="BP118"/>
  <c r="AC118"/>
  <c r="AH118"/>
  <c r="AM118"/>
  <c r="AT118"/>
  <c r="BQ118"/>
  <c r="K119"/>
  <c r="L119"/>
  <c r="M119"/>
  <c r="Y119"/>
  <c r="AG119"/>
  <c r="Z119"/>
  <c r="AL119"/>
  <c r="AA119"/>
  <c r="AQ119"/>
  <c r="AX119"/>
  <c r="AE119"/>
  <c r="AJ119"/>
  <c r="AO119"/>
  <c r="AV119"/>
  <c r="BP119"/>
  <c r="AC119"/>
  <c r="AH119"/>
  <c r="AM119"/>
  <c r="AT119"/>
  <c r="BQ119"/>
  <c r="K120"/>
  <c r="L120"/>
  <c r="M120"/>
  <c r="Y120"/>
  <c r="AG120"/>
  <c r="Z120"/>
  <c r="AL120"/>
  <c r="AA120"/>
  <c r="AQ120"/>
  <c r="AX120"/>
  <c r="AE120"/>
  <c r="AJ120"/>
  <c r="AO120"/>
  <c r="AV120"/>
  <c r="BP120"/>
  <c r="AC120"/>
  <c r="AH120"/>
  <c r="AM120"/>
  <c r="AT120"/>
  <c r="BQ120"/>
  <c r="K121"/>
  <c r="L121"/>
  <c r="M121"/>
  <c r="Y121"/>
  <c r="AG121"/>
  <c r="Z121"/>
  <c r="AL121"/>
  <c r="AA121"/>
  <c r="AQ121"/>
  <c r="AX121"/>
  <c r="AE121"/>
  <c r="AJ121"/>
  <c r="AO121"/>
  <c r="AV121"/>
  <c r="BP121"/>
  <c r="AC121"/>
  <c r="AH121"/>
  <c r="AM121"/>
  <c r="AT121"/>
  <c r="BQ121"/>
  <c r="K122"/>
  <c r="L122"/>
  <c r="M122"/>
  <c r="Y122"/>
  <c r="AG122"/>
  <c r="Z122"/>
  <c r="AL122"/>
  <c r="AA122"/>
  <c r="AQ122"/>
  <c r="AX122"/>
  <c r="AE122"/>
  <c r="AJ122"/>
  <c r="AO122"/>
  <c r="AV122"/>
  <c r="BP122"/>
  <c r="AC122"/>
  <c r="AH122"/>
  <c r="AM122"/>
  <c r="AT122"/>
  <c r="BQ122"/>
  <c r="K123"/>
  <c r="L123"/>
  <c r="M123"/>
  <c r="Y123"/>
  <c r="AG123"/>
  <c r="Z123"/>
  <c r="AL123"/>
  <c r="AA123"/>
  <c r="AQ123"/>
  <c r="AX123"/>
  <c r="AE123"/>
  <c r="AJ123"/>
  <c r="AO123"/>
  <c r="AV123"/>
  <c r="BP123"/>
  <c r="AC123"/>
  <c r="AH123"/>
  <c r="AM123"/>
  <c r="AT123"/>
  <c r="BQ123"/>
  <c r="K124"/>
  <c r="L124"/>
  <c r="M124"/>
  <c r="Y124"/>
  <c r="AG124"/>
  <c r="Z124"/>
  <c r="AL124"/>
  <c r="AA124"/>
  <c r="AQ124"/>
  <c r="AX124"/>
  <c r="AE124"/>
  <c r="AJ124"/>
  <c r="AO124"/>
  <c r="AV124"/>
  <c r="BP124"/>
  <c r="AC124"/>
  <c r="AH124"/>
  <c r="AM124"/>
  <c r="AT124"/>
  <c r="BQ124"/>
  <c r="K125"/>
  <c r="L125"/>
  <c r="M125"/>
  <c r="Y125"/>
  <c r="AG125"/>
  <c r="Z125"/>
  <c r="AL125"/>
  <c r="AA125"/>
  <c r="AQ125"/>
  <c r="AX125"/>
  <c r="AE125"/>
  <c r="AJ125"/>
  <c r="AO125"/>
  <c r="AV125"/>
  <c r="BP125"/>
  <c r="AC125"/>
  <c r="AH125"/>
  <c r="AM125"/>
  <c r="AT125"/>
  <c r="BQ125"/>
  <c r="K126"/>
  <c r="L126"/>
  <c r="M126"/>
  <c r="Y126"/>
  <c r="AG126"/>
  <c r="Z126"/>
  <c r="AL126"/>
  <c r="AA126"/>
  <c r="AQ126"/>
  <c r="AX126"/>
  <c r="AE126"/>
  <c r="AJ126"/>
  <c r="AO126"/>
  <c r="AV126"/>
  <c r="BP126"/>
  <c r="AC126"/>
  <c r="AH126"/>
  <c r="AM126"/>
  <c r="AT126"/>
  <c r="BQ126"/>
  <c r="K127"/>
  <c r="L127"/>
  <c r="M127"/>
  <c r="Y127"/>
  <c r="AG127"/>
  <c r="Z127"/>
  <c r="AL127"/>
  <c r="AA127"/>
  <c r="AQ127"/>
  <c r="AX127"/>
  <c r="AE127"/>
  <c r="AJ127"/>
  <c r="AO127"/>
  <c r="AV127"/>
  <c r="BP127"/>
  <c r="AC127"/>
  <c r="AH127"/>
  <c r="AM127"/>
  <c r="AT127"/>
  <c r="BQ127"/>
  <c r="K128"/>
  <c r="L128"/>
  <c r="M128"/>
  <c r="Y128"/>
  <c r="AG128"/>
  <c r="Z128"/>
  <c r="AL128"/>
  <c r="AA128"/>
  <c r="AQ128"/>
  <c r="AX128"/>
  <c r="AE128"/>
  <c r="AJ128"/>
  <c r="AO128"/>
  <c r="AV128"/>
  <c r="BP128"/>
  <c r="AC128"/>
  <c r="AH128"/>
  <c r="AM128"/>
  <c r="AT128"/>
  <c r="BQ128"/>
  <c r="K129"/>
  <c r="L129"/>
  <c r="M129"/>
  <c r="Y129"/>
  <c r="AG129"/>
  <c r="Z129"/>
  <c r="AL129"/>
  <c r="AA129"/>
  <c r="AQ129"/>
  <c r="AX129"/>
  <c r="AE129"/>
  <c r="AJ129"/>
  <c r="AO129"/>
  <c r="AV129"/>
  <c r="BP129"/>
  <c r="AC129"/>
  <c r="AH129"/>
  <c r="AM129"/>
  <c r="AT129"/>
  <c r="BQ129"/>
  <c r="K130"/>
  <c r="L130"/>
  <c r="M130"/>
  <c r="Y130"/>
  <c r="AG130"/>
  <c r="Z130"/>
  <c r="AL130"/>
  <c r="AA130"/>
  <c r="AQ130"/>
  <c r="AX130"/>
  <c r="AE130"/>
  <c r="AJ130"/>
  <c r="AO130"/>
  <c r="AV130"/>
  <c r="BP130"/>
  <c r="AC130"/>
  <c r="AH130"/>
  <c r="AM130"/>
  <c r="AT130"/>
  <c r="BQ130"/>
  <c r="K131"/>
  <c r="L131"/>
  <c r="M131"/>
  <c r="Y131"/>
  <c r="AG131"/>
  <c r="Z131"/>
  <c r="AL131"/>
  <c r="AA131"/>
  <c r="AQ131"/>
  <c r="AX131"/>
  <c r="AE131"/>
  <c r="AJ131"/>
  <c r="AO131"/>
  <c r="AV131"/>
  <c r="BP131"/>
  <c r="AC131"/>
  <c r="AH131"/>
  <c r="AM131"/>
  <c r="AT131"/>
  <c r="BQ131"/>
  <c r="K132"/>
  <c r="L132"/>
  <c r="M132"/>
  <c r="Y132"/>
  <c r="AG132"/>
  <c r="Z132"/>
  <c r="AL132"/>
  <c r="AA132"/>
  <c r="AQ132"/>
  <c r="AX132"/>
  <c r="AE132"/>
  <c r="AJ132"/>
  <c r="AO132"/>
  <c r="AV132"/>
  <c r="BP132"/>
  <c r="AC132"/>
  <c r="AH132"/>
  <c r="AM132"/>
  <c r="AT132"/>
  <c r="BQ132"/>
  <c r="K133"/>
  <c r="L133"/>
  <c r="M133"/>
  <c r="Y133"/>
  <c r="AG133"/>
  <c r="Z133"/>
  <c r="AL133"/>
  <c r="AA133"/>
  <c r="AQ133"/>
  <c r="AX133"/>
  <c r="AE133"/>
  <c r="AJ133"/>
  <c r="AO133"/>
  <c r="AV133"/>
  <c r="BP133"/>
  <c r="AC133"/>
  <c r="AH133"/>
  <c r="AM133"/>
  <c r="AT133"/>
  <c r="BQ133"/>
  <c r="K134"/>
  <c r="L134"/>
  <c r="M134"/>
  <c r="Y134"/>
  <c r="AG134"/>
  <c r="Z134"/>
  <c r="AL134"/>
  <c r="AA134"/>
  <c r="AQ134"/>
  <c r="AX134"/>
  <c r="AE134"/>
  <c r="AJ134"/>
  <c r="AO134"/>
  <c r="AV134"/>
  <c r="BP134"/>
  <c r="AC134"/>
  <c r="AH134"/>
  <c r="AM134"/>
  <c r="AT134"/>
  <c r="BQ134"/>
  <c r="K135"/>
  <c r="L135"/>
  <c r="M135"/>
  <c r="Y135"/>
  <c r="AG135"/>
  <c r="Z135"/>
  <c r="AL135"/>
  <c r="AA135"/>
  <c r="AQ135"/>
  <c r="AX135"/>
  <c r="AE135"/>
  <c r="AJ135"/>
  <c r="AO135"/>
  <c r="AV135"/>
  <c r="BP135"/>
  <c r="AC135"/>
  <c r="AH135"/>
  <c r="AM135"/>
  <c r="AT135"/>
  <c r="BQ135"/>
  <c r="K136"/>
  <c r="L136"/>
  <c r="M136"/>
  <c r="Y136"/>
  <c r="AG136"/>
  <c r="Z136"/>
  <c r="AL136"/>
  <c r="AA136"/>
  <c r="AQ136"/>
  <c r="AX136"/>
  <c r="AE136"/>
  <c r="AJ136"/>
  <c r="AO136"/>
  <c r="AV136"/>
  <c r="BP136"/>
  <c r="AC136"/>
  <c r="AH136"/>
  <c r="AM136"/>
  <c r="AT136"/>
  <c r="BQ136"/>
  <c r="K137"/>
  <c r="L137"/>
  <c r="M137"/>
  <c r="Y137"/>
  <c r="AG137"/>
  <c r="Z137"/>
  <c r="AL137"/>
  <c r="AA137"/>
  <c r="AQ137"/>
  <c r="AX137"/>
  <c r="AE137"/>
  <c r="AJ137"/>
  <c r="AO137"/>
  <c r="AV137"/>
  <c r="BP137"/>
  <c r="AC137"/>
  <c r="AH137"/>
  <c r="AM137"/>
  <c r="AT137"/>
  <c r="BQ137"/>
  <c r="K138"/>
  <c r="L138"/>
  <c r="M138"/>
  <c r="Y138"/>
  <c r="AG138"/>
  <c r="Z138"/>
  <c r="AL138"/>
  <c r="AA138"/>
  <c r="AQ138"/>
  <c r="AX138"/>
  <c r="AE138"/>
  <c r="AJ138"/>
  <c r="AO138"/>
  <c r="AV138"/>
  <c r="BP138"/>
  <c r="AC138"/>
  <c r="AH138"/>
  <c r="AM138"/>
  <c r="AT138"/>
  <c r="BQ138"/>
  <c r="K139"/>
  <c r="L139"/>
  <c r="M139"/>
  <c r="Y139"/>
  <c r="AG139"/>
  <c r="Z139"/>
  <c r="AL139"/>
  <c r="AA139"/>
  <c r="AQ139"/>
  <c r="AX139"/>
  <c r="AE139"/>
  <c r="AJ139"/>
  <c r="AO139"/>
  <c r="AV139"/>
  <c r="BP139"/>
  <c r="AC139"/>
  <c r="AH139"/>
  <c r="AM139"/>
  <c r="AT139"/>
  <c r="BQ139"/>
  <c r="K140"/>
  <c r="L140"/>
  <c r="M140"/>
  <c r="Y140"/>
  <c r="AG140"/>
  <c r="Z140"/>
  <c r="AL140"/>
  <c r="AA140"/>
  <c r="AQ140"/>
  <c r="AX140"/>
  <c r="AE140"/>
  <c r="AJ140"/>
  <c r="AO140"/>
  <c r="AV140"/>
  <c r="BP140"/>
  <c r="AC140"/>
  <c r="AH140"/>
  <c r="AM140"/>
  <c r="AT140"/>
  <c r="BQ140"/>
  <c r="K141"/>
  <c r="L141"/>
  <c r="M141"/>
  <c r="Y141"/>
  <c r="AG141"/>
  <c r="Z141"/>
  <c r="AL141"/>
  <c r="AA141"/>
  <c r="AQ141"/>
  <c r="AX141"/>
  <c r="AE141"/>
  <c r="AJ141"/>
  <c r="AO141"/>
  <c r="AV141"/>
  <c r="BP141"/>
  <c r="AC141"/>
  <c r="AH141"/>
  <c r="AM141"/>
  <c r="AT141"/>
  <c r="BQ141"/>
  <c r="K142"/>
  <c r="L142"/>
  <c r="M142"/>
  <c r="Y142"/>
  <c r="AG142"/>
  <c r="Z142"/>
  <c r="AL142"/>
  <c r="AA142"/>
  <c r="AQ142"/>
  <c r="AX142"/>
  <c r="AE142"/>
  <c r="AJ142"/>
  <c r="AO142"/>
  <c r="AV142"/>
  <c r="BP142"/>
  <c r="AC142"/>
  <c r="AH142"/>
  <c r="AM142"/>
  <c r="AT142"/>
  <c r="BQ142"/>
  <c r="K143"/>
  <c r="L143"/>
  <c r="M143"/>
  <c r="Y143"/>
  <c r="AG143"/>
  <c r="Z143"/>
  <c r="AL143"/>
  <c r="AA143"/>
  <c r="AQ143"/>
  <c r="AX143"/>
  <c r="AE143"/>
  <c r="AJ143"/>
  <c r="AO143"/>
  <c r="AV143"/>
  <c r="BP143"/>
  <c r="AC143"/>
  <c r="AH143"/>
  <c r="AM143"/>
  <c r="AT143"/>
  <c r="BQ143"/>
  <c r="K144"/>
  <c r="L144"/>
  <c r="M144"/>
  <c r="Y144"/>
  <c r="AG144"/>
  <c r="Z144"/>
  <c r="AL144"/>
  <c r="AA144"/>
  <c r="AQ144"/>
  <c r="AX144"/>
  <c r="AE144"/>
  <c r="AJ144"/>
  <c r="AO144"/>
  <c r="AV144"/>
  <c r="BP144"/>
  <c r="AC144"/>
  <c r="AH144"/>
  <c r="AM144"/>
  <c r="AT144"/>
  <c r="BQ144"/>
  <c r="K145"/>
  <c r="L145"/>
  <c r="M145"/>
  <c r="Y145"/>
  <c r="AG145"/>
  <c r="Z145"/>
  <c r="AL145"/>
  <c r="AA145"/>
  <c r="AQ145"/>
  <c r="AX145"/>
  <c r="AE145"/>
  <c r="AJ145"/>
  <c r="AO145"/>
  <c r="AV145"/>
  <c r="BP145"/>
  <c r="AC145"/>
  <c r="AH145"/>
  <c r="AM145"/>
  <c r="AT145"/>
  <c r="BQ145"/>
  <c r="K146"/>
  <c r="L146"/>
  <c r="M146"/>
  <c r="Y146"/>
  <c r="AG146"/>
  <c r="Z146"/>
  <c r="AL146"/>
  <c r="AA146"/>
  <c r="AQ146"/>
  <c r="AX146"/>
  <c r="AE146"/>
  <c r="AJ146"/>
  <c r="AO146"/>
  <c r="AV146"/>
  <c r="BP146"/>
  <c r="AC146"/>
  <c r="AH146"/>
  <c r="AM146"/>
  <c r="AT146"/>
  <c r="BQ146"/>
  <c r="K147"/>
  <c r="L147"/>
  <c r="M147"/>
  <c r="Y147"/>
  <c r="AG147"/>
  <c r="Z147"/>
  <c r="AL147"/>
  <c r="AA147"/>
  <c r="AQ147"/>
  <c r="AX147"/>
  <c r="AE147"/>
  <c r="AJ147"/>
  <c r="AO147"/>
  <c r="AV147"/>
  <c r="BP147"/>
  <c r="AC147"/>
  <c r="AH147"/>
  <c r="AM147"/>
  <c r="AT147"/>
  <c r="BQ147"/>
  <c r="K8"/>
  <c r="L8"/>
  <c r="M8"/>
  <c r="Y8"/>
  <c r="AE8"/>
  <c r="Z8"/>
  <c r="AJ8"/>
  <c r="AA8"/>
  <c r="AO8"/>
  <c r="AV8"/>
  <c r="AC8"/>
  <c r="AH8"/>
  <c r="AM8"/>
  <c r="AT8"/>
  <c r="BQ8"/>
  <c r="AG8"/>
  <c r="AL8"/>
  <c r="AQ8"/>
  <c r="AX8"/>
  <c r="BP8"/>
  <c r="AD9"/>
  <c r="AI9"/>
  <c r="AN9"/>
  <c r="AU9"/>
  <c r="AF9"/>
  <c r="AK9"/>
  <c r="AP9"/>
  <c r="AW9"/>
  <c r="AD10"/>
  <c r="AI10"/>
  <c r="AN10"/>
  <c r="AU10"/>
  <c r="AF10"/>
  <c r="AK10"/>
  <c r="AP10"/>
  <c r="AW10"/>
  <c r="AD11"/>
  <c r="AI11"/>
  <c r="AN11"/>
  <c r="AU11"/>
  <c r="AF11"/>
  <c r="AK11"/>
  <c r="AP11"/>
  <c r="AW11"/>
  <c r="AD12"/>
  <c r="AI12"/>
  <c r="AN12"/>
  <c r="AU12"/>
  <c r="AF12"/>
  <c r="AK12"/>
  <c r="AP12"/>
  <c r="AW12"/>
  <c r="AD13"/>
  <c r="AI13"/>
  <c r="AN13"/>
  <c r="AU13"/>
  <c r="AF13"/>
  <c r="AK13"/>
  <c r="AP13"/>
  <c r="AW13"/>
  <c r="AD14"/>
  <c r="AI14"/>
  <c r="AN14"/>
  <c r="AU14"/>
  <c r="AF14"/>
  <c r="AK14"/>
  <c r="AP14"/>
  <c r="AW14"/>
  <c r="AD15"/>
  <c r="AI15"/>
  <c r="AN15"/>
  <c r="AU15"/>
  <c r="AF15"/>
  <c r="AK15"/>
  <c r="AP15"/>
  <c r="AW15"/>
  <c r="AD16"/>
  <c r="AI16"/>
  <c r="AN16"/>
  <c r="AU16"/>
  <c r="AF16"/>
  <c r="AK16"/>
  <c r="AP16"/>
  <c r="AW16"/>
  <c r="AD17"/>
  <c r="AI17"/>
  <c r="AN17"/>
  <c r="AU17"/>
  <c r="AF17"/>
  <c r="AK17"/>
  <c r="AP17"/>
  <c r="AW17"/>
  <c r="AD18"/>
  <c r="AI18"/>
  <c r="AN18"/>
  <c r="AU18"/>
  <c r="AF18"/>
  <c r="AK18"/>
  <c r="AP18"/>
  <c r="AW18"/>
  <c r="AD19"/>
  <c r="AI19"/>
  <c r="AN19"/>
  <c r="AU19"/>
  <c r="AF19"/>
  <c r="AK19"/>
  <c r="AP19"/>
  <c r="AW19"/>
  <c r="AD20"/>
  <c r="AI20"/>
  <c r="AN20"/>
  <c r="AU20"/>
  <c r="AF20"/>
  <c r="AK20"/>
  <c r="AP20"/>
  <c r="AW20"/>
  <c r="AD21"/>
  <c r="AI21"/>
  <c r="AN21"/>
  <c r="AU21"/>
  <c r="AF21"/>
  <c r="AK21"/>
  <c r="AP21"/>
  <c r="AW21"/>
  <c r="AD22"/>
  <c r="AI22"/>
  <c r="AN22"/>
  <c r="AU22"/>
  <c r="AF22"/>
  <c r="AK22"/>
  <c r="AP22"/>
  <c r="AW22"/>
  <c r="AD23"/>
  <c r="AI23"/>
  <c r="AN23"/>
  <c r="AU23"/>
  <c r="AF23"/>
  <c r="AK23"/>
  <c r="AP23"/>
  <c r="AW23"/>
  <c r="AD24"/>
  <c r="AI24"/>
  <c r="AN24"/>
  <c r="AU24"/>
  <c r="AF24"/>
  <c r="AK24"/>
  <c r="AP24"/>
  <c r="AW24"/>
  <c r="AD25"/>
  <c r="AI25"/>
  <c r="AN25"/>
  <c r="AU25"/>
  <c r="AF25"/>
  <c r="AK25"/>
  <c r="AP25"/>
  <c r="AW25"/>
  <c r="AD26"/>
  <c r="AI26"/>
  <c r="AN26"/>
  <c r="AU26"/>
  <c r="AF26"/>
  <c r="AK26"/>
  <c r="AP26"/>
  <c r="AW26"/>
  <c r="AD27"/>
  <c r="AI27"/>
  <c r="AN27"/>
  <c r="AU27"/>
  <c r="AF27"/>
  <c r="AK27"/>
  <c r="AP27"/>
  <c r="AW27"/>
  <c r="K28"/>
  <c r="L28"/>
  <c r="M28"/>
  <c r="K29"/>
  <c r="L29"/>
  <c r="M29"/>
  <c r="K30"/>
  <c r="L30"/>
  <c r="M30"/>
  <c r="K31"/>
  <c r="L31"/>
  <c r="M31"/>
  <c r="K32"/>
  <c r="L32"/>
  <c r="M32"/>
  <c r="K33"/>
  <c r="L33"/>
  <c r="M33"/>
  <c r="K34"/>
  <c r="L34"/>
  <c r="M34"/>
  <c r="K35"/>
  <c r="L35"/>
  <c r="M35"/>
  <c r="K36"/>
  <c r="L36"/>
  <c r="M36"/>
  <c r="K37"/>
  <c r="L37"/>
  <c r="M37"/>
  <c r="K38"/>
  <c r="L38"/>
  <c r="M38"/>
  <c r="K39"/>
  <c r="L39"/>
  <c r="M39"/>
  <c r="K40"/>
  <c r="L40"/>
  <c r="M40"/>
  <c r="K41"/>
  <c r="L41"/>
  <c r="M41"/>
  <c r="K42"/>
  <c r="L42"/>
  <c r="M42"/>
  <c r="K43"/>
  <c r="L43"/>
  <c r="M43"/>
  <c r="K44"/>
  <c r="L44"/>
  <c r="M44"/>
  <c r="K45"/>
  <c r="L45"/>
  <c r="M45"/>
  <c r="K46"/>
  <c r="L46"/>
  <c r="M46"/>
  <c r="K47"/>
  <c r="L47"/>
  <c r="M47"/>
  <c r="AD48"/>
  <c r="AI48"/>
  <c r="AN48"/>
  <c r="AU48"/>
  <c r="AF48"/>
  <c r="AK48"/>
  <c r="AP48"/>
  <c r="AW48"/>
  <c r="AD49"/>
  <c r="AI49"/>
  <c r="AN49"/>
  <c r="AU49"/>
  <c r="AF49"/>
  <c r="AK49"/>
  <c r="AP49"/>
  <c r="AW49"/>
  <c r="AD50"/>
  <c r="AI50"/>
  <c r="AN50"/>
  <c r="AU50"/>
  <c r="AF50"/>
  <c r="AK50"/>
  <c r="AP50"/>
  <c r="AW50"/>
  <c r="AD51"/>
  <c r="AI51"/>
  <c r="AN51"/>
  <c r="AU51"/>
  <c r="AF51"/>
  <c r="AK51"/>
  <c r="AP51"/>
  <c r="AW51"/>
  <c r="AD52"/>
  <c r="AI52"/>
  <c r="AN52"/>
  <c r="AU52"/>
  <c r="AF52"/>
  <c r="AK52"/>
  <c r="AP52"/>
  <c r="AW52"/>
  <c r="L53"/>
  <c r="M53"/>
  <c r="Y53"/>
  <c r="Z53"/>
  <c r="AA53"/>
  <c r="L54"/>
  <c r="M54"/>
  <c r="Y54"/>
  <c r="Z54"/>
  <c r="AA54"/>
  <c r="AD55"/>
  <c r="AI55"/>
  <c r="AN55"/>
  <c r="AU55"/>
  <c r="AF55"/>
  <c r="AK55"/>
  <c r="AP55"/>
  <c r="AW55"/>
  <c r="AD56"/>
  <c r="AI56"/>
  <c r="AN56"/>
  <c r="AU56"/>
  <c r="AF56"/>
  <c r="AK56"/>
  <c r="AP56"/>
  <c r="AW56"/>
  <c r="L57"/>
  <c r="M57"/>
  <c r="Y57"/>
  <c r="Z57"/>
  <c r="AA57"/>
  <c r="AD58"/>
  <c r="AI58"/>
  <c r="AN58"/>
  <c r="AU58"/>
  <c r="AF58"/>
  <c r="AK58"/>
  <c r="AP58"/>
  <c r="AW58"/>
  <c r="AD59"/>
  <c r="AI59"/>
  <c r="AN59"/>
  <c r="AU59"/>
  <c r="AF59"/>
  <c r="AK59"/>
  <c r="AP59"/>
  <c r="AW59"/>
  <c r="L60"/>
  <c r="M60"/>
  <c r="Y60"/>
  <c r="Z60"/>
  <c r="AA60"/>
  <c r="AD61"/>
  <c r="AI61"/>
  <c r="AN61"/>
  <c r="AU61"/>
  <c r="AF61"/>
  <c r="AK61"/>
  <c r="AP61"/>
  <c r="AW61"/>
  <c r="L62"/>
  <c r="M62"/>
  <c r="Y62"/>
  <c r="Z62"/>
  <c r="AA62"/>
  <c r="L63"/>
  <c r="M63"/>
  <c r="Y63"/>
  <c r="Z63"/>
  <c r="AA63"/>
  <c r="L64"/>
  <c r="M64"/>
  <c r="Y64"/>
  <c r="Z64"/>
  <c r="AA64"/>
  <c r="L65"/>
  <c r="M65"/>
  <c r="Y65"/>
  <c r="Z65"/>
  <c r="AA65"/>
  <c r="L66"/>
  <c r="M66"/>
  <c r="Y66"/>
  <c r="Z66"/>
  <c r="AA66"/>
  <c r="AD67"/>
  <c r="AI67"/>
  <c r="AN67"/>
  <c r="AU67"/>
  <c r="AF67"/>
  <c r="AK67"/>
  <c r="AP67"/>
  <c r="AW67"/>
  <c r="AD68"/>
  <c r="AI68"/>
  <c r="AN68"/>
  <c r="AU68"/>
  <c r="AF68"/>
  <c r="AK68"/>
  <c r="AP68"/>
  <c r="AW68"/>
  <c r="AD69"/>
  <c r="AI69"/>
  <c r="AN69"/>
  <c r="AU69"/>
  <c r="AF69"/>
  <c r="AK69"/>
  <c r="AP69"/>
  <c r="AW69"/>
  <c r="AD70"/>
  <c r="AI70"/>
  <c r="AN70"/>
  <c r="AU70"/>
  <c r="AF70"/>
  <c r="AK70"/>
  <c r="AP70"/>
  <c r="AW70"/>
  <c r="AD71"/>
  <c r="AI71"/>
  <c r="AN71"/>
  <c r="AU71"/>
  <c r="AF71"/>
  <c r="AK71"/>
  <c r="AP71"/>
  <c r="AW71"/>
  <c r="AD72"/>
  <c r="AI72"/>
  <c r="AN72"/>
  <c r="AU72"/>
  <c r="AF72"/>
  <c r="AK72"/>
  <c r="AP72"/>
  <c r="AW72"/>
  <c r="AD73"/>
  <c r="AI73"/>
  <c r="AN73"/>
  <c r="AU73"/>
  <c r="AF73"/>
  <c r="AK73"/>
  <c r="AP73"/>
  <c r="AW73"/>
  <c r="AD74"/>
  <c r="AI74"/>
  <c r="AN74"/>
  <c r="AU74"/>
  <c r="AF74"/>
  <c r="AK74"/>
  <c r="AP74"/>
  <c r="AW74"/>
  <c r="AD75"/>
  <c r="AI75"/>
  <c r="AN75"/>
  <c r="AU75"/>
  <c r="AF75"/>
  <c r="AK75"/>
  <c r="AP75"/>
  <c r="AW75"/>
  <c r="AD76"/>
  <c r="AI76"/>
  <c r="AN76"/>
  <c r="AU76"/>
  <c r="AF76"/>
  <c r="AK76"/>
  <c r="AP76"/>
  <c r="AW76"/>
  <c r="AD77"/>
  <c r="AI77"/>
  <c r="AN77"/>
  <c r="AU77"/>
  <c r="AF77"/>
  <c r="AK77"/>
  <c r="AP77"/>
  <c r="AW77"/>
  <c r="AD78"/>
  <c r="AI78"/>
  <c r="AN78"/>
  <c r="AU78"/>
  <c r="AF78"/>
  <c r="AK78"/>
  <c r="AP78"/>
  <c r="AW78"/>
  <c r="AD79"/>
  <c r="AI79"/>
  <c r="AN79"/>
  <c r="AU79"/>
  <c r="AF79"/>
  <c r="AK79"/>
  <c r="AP79"/>
  <c r="AW79"/>
  <c r="AD80"/>
  <c r="AI80"/>
  <c r="AN80"/>
  <c r="AU80"/>
  <c r="AF80"/>
  <c r="AK80"/>
  <c r="AP80"/>
  <c r="AW80"/>
  <c r="AD81"/>
  <c r="AI81"/>
  <c r="AN81"/>
  <c r="AU81"/>
  <c r="AF81"/>
  <c r="AK81"/>
  <c r="AP81"/>
  <c r="AW81"/>
  <c r="AD82"/>
  <c r="AI82"/>
  <c r="AN82"/>
  <c r="AU82"/>
  <c r="AF82"/>
  <c r="AK82"/>
  <c r="AP82"/>
  <c r="AW82"/>
  <c r="AD83"/>
  <c r="AI83"/>
  <c r="AN83"/>
  <c r="AU83"/>
  <c r="AF83"/>
  <c r="AK83"/>
  <c r="AP83"/>
  <c r="AW83"/>
  <c r="AD84"/>
  <c r="AI84"/>
  <c r="AN84"/>
  <c r="AU84"/>
  <c r="AF84"/>
  <c r="AK84"/>
  <c r="AP84"/>
  <c r="AW84"/>
  <c r="AD85"/>
  <c r="AI85"/>
  <c r="AN85"/>
  <c r="AU85"/>
  <c r="AF85"/>
  <c r="AK85"/>
  <c r="AP85"/>
  <c r="AW85"/>
  <c r="AD86"/>
  <c r="AI86"/>
  <c r="AN86"/>
  <c r="AU86"/>
  <c r="AF86"/>
  <c r="AK86"/>
  <c r="AP86"/>
  <c r="AW86"/>
  <c r="AD87"/>
  <c r="AI87"/>
  <c r="AN87"/>
  <c r="AU87"/>
  <c r="AF87"/>
  <c r="AK87"/>
  <c r="AP87"/>
  <c r="AW87"/>
  <c r="AD88"/>
  <c r="AI88"/>
  <c r="AN88"/>
  <c r="AU88"/>
  <c r="AF88"/>
  <c r="AK88"/>
  <c r="AP88"/>
  <c r="AW88"/>
  <c r="L89"/>
  <c r="M89"/>
  <c r="Y89"/>
  <c r="Z89"/>
  <c r="AA89"/>
  <c r="L90"/>
  <c r="M90"/>
  <c r="Y90"/>
  <c r="Z90"/>
  <c r="AA90"/>
  <c r="L91"/>
  <c r="M91"/>
  <c r="Y91"/>
  <c r="Z91"/>
  <c r="AA91"/>
  <c r="L92"/>
  <c r="M92"/>
  <c r="Y92"/>
  <c r="Z92"/>
  <c r="AA92"/>
  <c r="AD93"/>
  <c r="AI93"/>
  <c r="AN93"/>
  <c r="AU93"/>
  <c r="AF93"/>
  <c r="AK93"/>
  <c r="AP93"/>
  <c r="AW93"/>
  <c r="L94"/>
  <c r="M94"/>
  <c r="Y94"/>
  <c r="Z94"/>
  <c r="AA94"/>
  <c r="L95"/>
  <c r="M95"/>
  <c r="Y95"/>
  <c r="Z95"/>
  <c r="AA95"/>
  <c r="L96"/>
  <c r="M96"/>
  <c r="Y96"/>
  <c r="Z96"/>
  <c r="AA96"/>
  <c r="L97"/>
  <c r="M97"/>
  <c r="Y97"/>
  <c r="Z97"/>
  <c r="AA97"/>
  <c r="AD98"/>
  <c r="AI98"/>
  <c r="AN98"/>
  <c r="AU98"/>
  <c r="AF98"/>
  <c r="AK98"/>
  <c r="AP98"/>
  <c r="AW98"/>
  <c r="L99"/>
  <c r="M99"/>
  <c r="Y99"/>
  <c r="Z99"/>
  <c r="AA99"/>
  <c r="L100"/>
  <c r="M100"/>
  <c r="Y100"/>
  <c r="Z100"/>
  <c r="AA100"/>
  <c r="L101"/>
  <c r="M101"/>
  <c r="Y101"/>
  <c r="Z101"/>
  <c r="AA101"/>
  <c r="L102"/>
  <c r="M102"/>
  <c r="Y102"/>
  <c r="Z102"/>
  <c r="AA102"/>
  <c r="AD103"/>
  <c r="AI103"/>
  <c r="AN103"/>
  <c r="AU103"/>
  <c r="AF103"/>
  <c r="AK103"/>
  <c r="AP103"/>
  <c r="AW103"/>
  <c r="L104"/>
  <c r="M104"/>
  <c r="Y104"/>
  <c r="Z104"/>
  <c r="AA104"/>
  <c r="L105"/>
  <c r="M105"/>
  <c r="Y105"/>
  <c r="Z105"/>
  <c r="AA105"/>
  <c r="L106"/>
  <c r="M106"/>
  <c r="Y106"/>
  <c r="Z106"/>
  <c r="AA106"/>
  <c r="L107"/>
  <c r="M107"/>
  <c r="Y107"/>
  <c r="Z107"/>
  <c r="AA107"/>
  <c r="AD108"/>
  <c r="AI108"/>
  <c r="AN108"/>
  <c r="AU108"/>
  <c r="AF108"/>
  <c r="AK108"/>
  <c r="AP108"/>
  <c r="AW108"/>
  <c r="AD109"/>
  <c r="AI109"/>
  <c r="AN109"/>
  <c r="AU109"/>
  <c r="AF109"/>
  <c r="AK109"/>
  <c r="AP109"/>
  <c r="AW109"/>
  <c r="AD110"/>
  <c r="AI110"/>
  <c r="AN110"/>
  <c r="AU110"/>
  <c r="AF110"/>
  <c r="AK110"/>
  <c r="AP110"/>
  <c r="AW110"/>
  <c r="AD111"/>
  <c r="AI111"/>
  <c r="AN111"/>
  <c r="AU111"/>
  <c r="AF111"/>
  <c r="AK111"/>
  <c r="AP111"/>
  <c r="AW111"/>
  <c r="AD112"/>
  <c r="AI112"/>
  <c r="AN112"/>
  <c r="AU112"/>
  <c r="AF112"/>
  <c r="AK112"/>
  <c r="AP112"/>
  <c r="AW112"/>
  <c r="AD113"/>
  <c r="AI113"/>
  <c r="AN113"/>
  <c r="AU113"/>
  <c r="AF113"/>
  <c r="AK113"/>
  <c r="AP113"/>
  <c r="AW113"/>
  <c r="AD114"/>
  <c r="AI114"/>
  <c r="AN114"/>
  <c r="AU114"/>
  <c r="AF114"/>
  <c r="AK114"/>
  <c r="AP114"/>
  <c r="AW114"/>
  <c r="AD115"/>
  <c r="AI115"/>
  <c r="AN115"/>
  <c r="AU115"/>
  <c r="AF115"/>
  <c r="AK115"/>
  <c r="AP115"/>
  <c r="AW115"/>
  <c r="AD116"/>
  <c r="AI116"/>
  <c r="AN116"/>
  <c r="AU116"/>
  <c r="AF116"/>
  <c r="AK116"/>
  <c r="AP116"/>
  <c r="AW116"/>
  <c r="AD117"/>
  <c r="AI117"/>
  <c r="AN117"/>
  <c r="AU117"/>
  <c r="AF117"/>
  <c r="AK117"/>
  <c r="AP117"/>
  <c r="AW117"/>
  <c r="AD118"/>
  <c r="AI118"/>
  <c r="AN118"/>
  <c r="AU118"/>
  <c r="AF118"/>
  <c r="AK118"/>
  <c r="AP118"/>
  <c r="AW118"/>
  <c r="AD119"/>
  <c r="AI119"/>
  <c r="AN119"/>
  <c r="AU119"/>
  <c r="AF119"/>
  <c r="AK119"/>
  <c r="AP119"/>
  <c r="AW119"/>
  <c r="AD120"/>
  <c r="AI120"/>
  <c r="AN120"/>
  <c r="AU120"/>
  <c r="AF120"/>
  <c r="AK120"/>
  <c r="AP120"/>
  <c r="AW120"/>
  <c r="AD121"/>
  <c r="AI121"/>
  <c r="AN121"/>
  <c r="AU121"/>
  <c r="AF121"/>
  <c r="AK121"/>
  <c r="AP121"/>
  <c r="AW121"/>
  <c r="AD122"/>
  <c r="AI122"/>
  <c r="AN122"/>
  <c r="AU122"/>
  <c r="AF122"/>
  <c r="AK122"/>
  <c r="AP122"/>
  <c r="AW122"/>
  <c r="AD123"/>
  <c r="AI123"/>
  <c r="AN123"/>
  <c r="AU123"/>
  <c r="AF123"/>
  <c r="AK123"/>
  <c r="AP123"/>
  <c r="AW123"/>
  <c r="AD124"/>
  <c r="AI124"/>
  <c r="AN124"/>
  <c r="AU124"/>
  <c r="AF124"/>
  <c r="AK124"/>
  <c r="AP124"/>
  <c r="AW124"/>
  <c r="AD125"/>
  <c r="AI125"/>
  <c r="AN125"/>
  <c r="AU125"/>
  <c r="AF125"/>
  <c r="AK125"/>
  <c r="AP125"/>
  <c r="AW125"/>
  <c r="AD126"/>
  <c r="AI126"/>
  <c r="AN126"/>
  <c r="AU126"/>
  <c r="AF126"/>
  <c r="AK126"/>
  <c r="AP126"/>
  <c r="AW126"/>
  <c r="AD127"/>
  <c r="AI127"/>
  <c r="AN127"/>
  <c r="AU127"/>
  <c r="AF127"/>
  <c r="AK127"/>
  <c r="AP127"/>
  <c r="AW127"/>
  <c r="AD128"/>
  <c r="AI128"/>
  <c r="AN128"/>
  <c r="AU128"/>
  <c r="AF128"/>
  <c r="AK128"/>
  <c r="AP128"/>
  <c r="AW128"/>
  <c r="AD129"/>
  <c r="AI129"/>
  <c r="AN129"/>
  <c r="AU129"/>
  <c r="AF129"/>
  <c r="AK129"/>
  <c r="AP129"/>
  <c r="AW129"/>
  <c r="AD130"/>
  <c r="AI130"/>
  <c r="AN130"/>
  <c r="AU130"/>
  <c r="AF130"/>
  <c r="AK130"/>
  <c r="AP130"/>
  <c r="AW130"/>
  <c r="AD131"/>
  <c r="AI131"/>
  <c r="AN131"/>
  <c r="AU131"/>
  <c r="AF131"/>
  <c r="AK131"/>
  <c r="AP131"/>
  <c r="AW131"/>
  <c r="AD132"/>
  <c r="AI132"/>
  <c r="AN132"/>
  <c r="AU132"/>
  <c r="AF132"/>
  <c r="AK132"/>
  <c r="AP132"/>
  <c r="AW132"/>
  <c r="AD133"/>
  <c r="AI133"/>
  <c r="AN133"/>
  <c r="AU133"/>
  <c r="AF133"/>
  <c r="AK133"/>
  <c r="AP133"/>
  <c r="AW133"/>
  <c r="AD134"/>
  <c r="AI134"/>
  <c r="AN134"/>
  <c r="AU134"/>
  <c r="AF134"/>
  <c r="AK134"/>
  <c r="AP134"/>
  <c r="AW134"/>
  <c r="AD135"/>
  <c r="AI135"/>
  <c r="AN135"/>
  <c r="AU135"/>
  <c r="AF135"/>
  <c r="AK135"/>
  <c r="AP135"/>
  <c r="AW135"/>
  <c r="AD136"/>
  <c r="AI136"/>
  <c r="AN136"/>
  <c r="AU136"/>
  <c r="AF136"/>
  <c r="AK136"/>
  <c r="AP136"/>
  <c r="AW136"/>
  <c r="AD137"/>
  <c r="AI137"/>
  <c r="AN137"/>
  <c r="AU137"/>
  <c r="AF137"/>
  <c r="AK137"/>
  <c r="AP137"/>
  <c r="AW137"/>
  <c r="AD138"/>
  <c r="AI138"/>
  <c r="AN138"/>
  <c r="AU138"/>
  <c r="AF138"/>
  <c r="AK138"/>
  <c r="AP138"/>
  <c r="AW138"/>
  <c r="AD139"/>
  <c r="AI139"/>
  <c r="AN139"/>
  <c r="AU139"/>
  <c r="AF139"/>
  <c r="AK139"/>
  <c r="AP139"/>
  <c r="AW139"/>
  <c r="AD140"/>
  <c r="AI140"/>
  <c r="AN140"/>
  <c r="AU140"/>
  <c r="AF140"/>
  <c r="AK140"/>
  <c r="AP140"/>
  <c r="AW140"/>
  <c r="AD141"/>
  <c r="AI141"/>
  <c r="AN141"/>
  <c r="AU141"/>
  <c r="AF141"/>
  <c r="AK141"/>
  <c r="AP141"/>
  <c r="AW141"/>
  <c r="AD142"/>
  <c r="AI142"/>
  <c r="AN142"/>
  <c r="AU142"/>
  <c r="AF142"/>
  <c r="AK142"/>
  <c r="AP142"/>
  <c r="AW142"/>
  <c r="AD143"/>
  <c r="AI143"/>
  <c r="AN143"/>
  <c r="AU143"/>
  <c r="AF143"/>
  <c r="AK143"/>
  <c r="AP143"/>
  <c r="AW143"/>
  <c r="AD144"/>
  <c r="AI144"/>
  <c r="AN144"/>
  <c r="AU144"/>
  <c r="AF144"/>
  <c r="AK144"/>
  <c r="AP144"/>
  <c r="AW144"/>
  <c r="AD145"/>
  <c r="AI145"/>
  <c r="AN145"/>
  <c r="AU145"/>
  <c r="AF145"/>
  <c r="AK145"/>
  <c r="AP145"/>
  <c r="AW145"/>
  <c r="AD146"/>
  <c r="AI146"/>
  <c r="AN146"/>
  <c r="AU146"/>
  <c r="AF146"/>
  <c r="AK146"/>
  <c r="AP146"/>
  <c r="AW146"/>
  <c r="AD147"/>
  <c r="AI147"/>
  <c r="AN147"/>
  <c r="AU147"/>
  <c r="AF147"/>
  <c r="AK147"/>
  <c r="AP147"/>
  <c r="AW147"/>
  <c r="AD8"/>
  <c r="AI8"/>
  <c r="AN8"/>
  <c r="AU8"/>
  <c r="AF8"/>
  <c r="AK8"/>
  <c r="AP8"/>
  <c r="AW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48"/>
  <c r="AR49"/>
  <c r="AR50"/>
  <c r="AR51"/>
  <c r="AR52"/>
  <c r="AR55"/>
  <c r="AR56"/>
  <c r="AR58"/>
  <c r="AR59"/>
  <c r="AR61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93"/>
  <c r="AR98"/>
  <c r="AR103"/>
  <c r="AR108"/>
  <c r="AR109"/>
  <c r="AR110"/>
  <c r="AR111"/>
  <c r="AR112"/>
  <c r="AR113"/>
  <c r="AR114"/>
  <c r="AR115"/>
  <c r="AR116"/>
  <c r="AR117"/>
  <c r="AR118"/>
  <c r="AR119"/>
  <c r="AR120"/>
  <c r="AR121"/>
  <c r="AR122"/>
  <c r="AR123"/>
  <c r="AR124"/>
  <c r="AR125"/>
  <c r="AR126"/>
  <c r="AR127"/>
  <c r="AR128"/>
  <c r="AR129"/>
  <c r="AR130"/>
  <c r="AR131"/>
  <c r="AR132"/>
  <c r="AR133"/>
  <c r="AR134"/>
  <c r="AR135"/>
  <c r="AR136"/>
  <c r="AR137"/>
  <c r="AR138"/>
  <c r="AR139"/>
  <c r="AR140"/>
  <c r="AR141"/>
  <c r="AR142"/>
  <c r="AR143"/>
  <c r="AR144"/>
  <c r="AR145"/>
  <c r="AR146"/>
  <c r="AR147"/>
  <c r="AR8"/>
  <c r="Y148"/>
  <c r="Z148"/>
  <c r="AA148"/>
  <c r="Y149"/>
  <c r="Z149"/>
  <c r="AA149"/>
  <c r="Y150"/>
  <c r="Z150"/>
  <c r="AA150"/>
  <c r="Y151"/>
  <c r="Z151"/>
  <c r="AA151"/>
  <c r="I88"/>
  <c r="N53"/>
  <c r="N54"/>
  <c r="N57"/>
  <c r="N60"/>
  <c r="N62"/>
  <c r="N63"/>
  <c r="N64"/>
  <c r="N65"/>
  <c r="N66"/>
  <c r="N89"/>
  <c r="N90"/>
  <c r="N91"/>
  <c r="N92"/>
  <c r="N94"/>
  <c r="N95"/>
  <c r="N96"/>
  <c r="N97"/>
  <c r="N99"/>
  <c r="N100"/>
  <c r="N101"/>
  <c r="N102"/>
  <c r="N104"/>
  <c r="N105"/>
  <c r="N106"/>
  <c r="N107"/>
  <c r="L7"/>
  <c r="D3"/>
  <c r="D4"/>
  <c r="D5"/>
  <c r="E5"/>
  <c r="F5"/>
  <c r="G5"/>
  <c r="H5"/>
  <c r="D7"/>
  <c r="E7"/>
  <c r="F7"/>
  <c r="G7"/>
  <c r="H7"/>
  <c r="I7"/>
  <c r="I67"/>
  <c r="BN9"/>
  <c r="BO9"/>
  <c r="BN10"/>
  <c r="BO10"/>
  <c r="BN11"/>
  <c r="BO11"/>
  <c r="BN12"/>
  <c r="BO12"/>
  <c r="BN13"/>
  <c r="BO13"/>
  <c r="BN14"/>
  <c r="BO14"/>
  <c r="BN15"/>
  <c r="BO15"/>
  <c r="BN16"/>
  <c r="BO16"/>
  <c r="BN17"/>
  <c r="BO17"/>
  <c r="BN18"/>
  <c r="BO18"/>
  <c r="BN19"/>
  <c r="BO19"/>
  <c r="BN20"/>
  <c r="BO20"/>
  <c r="BN21"/>
  <c r="BO21"/>
  <c r="BN22"/>
  <c r="BO22"/>
  <c r="BN23"/>
  <c r="BO23"/>
  <c r="BN24"/>
  <c r="BO24"/>
  <c r="BN25"/>
  <c r="BO25"/>
  <c r="BN26"/>
  <c r="BO26"/>
  <c r="BN27"/>
  <c r="BO27"/>
  <c r="BN28"/>
  <c r="BO28"/>
  <c r="BN29"/>
  <c r="BO29"/>
  <c r="BN30"/>
  <c r="BO30"/>
  <c r="BN31"/>
  <c r="BO31"/>
  <c r="BN32"/>
  <c r="BO32"/>
  <c r="BN33"/>
  <c r="BO33"/>
  <c r="BN34"/>
  <c r="BO34"/>
  <c r="BN35"/>
  <c r="BO35"/>
  <c r="BN36"/>
  <c r="BO36"/>
  <c r="BN37"/>
  <c r="BO37"/>
  <c r="BN38"/>
  <c r="BO38"/>
  <c r="BN39"/>
  <c r="BO39"/>
  <c r="BN40"/>
  <c r="BO40"/>
  <c r="BN41"/>
  <c r="BO41"/>
  <c r="BN42"/>
  <c r="BO42"/>
  <c r="BN43"/>
  <c r="BO43"/>
  <c r="BN44"/>
  <c r="BO44"/>
  <c r="BN45"/>
  <c r="BO45"/>
  <c r="BN46"/>
  <c r="BO46"/>
  <c r="BN47"/>
  <c r="BO47"/>
  <c r="BN48"/>
  <c r="BO48"/>
  <c r="BN49"/>
  <c r="BO49"/>
  <c r="BN50"/>
  <c r="BO50"/>
  <c r="BN51"/>
  <c r="BO51"/>
  <c r="BN52"/>
  <c r="BO52"/>
  <c r="BN55"/>
  <c r="BO55"/>
  <c r="BN56"/>
  <c r="BO56"/>
  <c r="BN58"/>
  <c r="BO58"/>
  <c r="BN59"/>
  <c r="BO59"/>
  <c r="BN61"/>
  <c r="BO61"/>
  <c r="BN67"/>
  <c r="BO67"/>
  <c r="BN68"/>
  <c r="BO68"/>
  <c r="BN69"/>
  <c r="BO69"/>
  <c r="BN70"/>
  <c r="BO70"/>
  <c r="BN71"/>
  <c r="BO71"/>
  <c r="BN72"/>
  <c r="BO72"/>
  <c r="BN73"/>
  <c r="BO73"/>
  <c r="BN74"/>
  <c r="BO74"/>
  <c r="BN75"/>
  <c r="BO75"/>
  <c r="BN76"/>
  <c r="BO76"/>
  <c r="BN77"/>
  <c r="BO77"/>
  <c r="BN78"/>
  <c r="BO78"/>
  <c r="BN79"/>
  <c r="BO79"/>
  <c r="BN80"/>
  <c r="BO80"/>
  <c r="BN81"/>
  <c r="BO81"/>
  <c r="BN82"/>
  <c r="BO82"/>
  <c r="BN83"/>
  <c r="BO83"/>
  <c r="BN84"/>
  <c r="BO84"/>
  <c r="BN85"/>
  <c r="BO85"/>
  <c r="BN86"/>
  <c r="BO86"/>
  <c r="BN87"/>
  <c r="BO87"/>
  <c r="BN88"/>
  <c r="BO88"/>
  <c r="BN93"/>
  <c r="BO93"/>
  <c r="BN98"/>
  <c r="BO98"/>
  <c r="BN103"/>
  <c r="BO103"/>
  <c r="BN108"/>
  <c r="BO108"/>
  <c r="BN109"/>
  <c r="BO109"/>
  <c r="BN110"/>
  <c r="BO110"/>
  <c r="BN111"/>
  <c r="BO111"/>
  <c r="BN112"/>
  <c r="BO112"/>
  <c r="BN113"/>
  <c r="BO113"/>
  <c r="BN114"/>
  <c r="BO114"/>
  <c r="BN115"/>
  <c r="BO115"/>
  <c r="BN116"/>
  <c r="BO116"/>
  <c r="BN117"/>
  <c r="BO117"/>
  <c r="BN118"/>
  <c r="BO118"/>
  <c r="BN119"/>
  <c r="BO119"/>
  <c r="BN120"/>
  <c r="BO120"/>
  <c r="BN121"/>
  <c r="BO121"/>
  <c r="BN122"/>
  <c r="BO122"/>
  <c r="BN123"/>
  <c r="BO123"/>
  <c r="BN124"/>
  <c r="BO124"/>
  <c r="BN125"/>
  <c r="BO125"/>
  <c r="BN126"/>
  <c r="BO126"/>
  <c r="BN127"/>
  <c r="BO127"/>
  <c r="BN128"/>
  <c r="BO128"/>
  <c r="BN129"/>
  <c r="BO129"/>
  <c r="BN130"/>
  <c r="BO130"/>
  <c r="BN131"/>
  <c r="BO131"/>
  <c r="BN132"/>
  <c r="BO132"/>
  <c r="BN133"/>
  <c r="BO133"/>
  <c r="BN134"/>
  <c r="BO134"/>
  <c r="BN135"/>
  <c r="BO135"/>
  <c r="BN136"/>
  <c r="BO136"/>
  <c r="BN137"/>
  <c r="BO137"/>
  <c r="BN138"/>
  <c r="BO138"/>
  <c r="BN139"/>
  <c r="BO139"/>
  <c r="BN140"/>
  <c r="BO140"/>
  <c r="BN141"/>
  <c r="BO141"/>
  <c r="BN142"/>
  <c r="BO142"/>
  <c r="BN143"/>
  <c r="BO143"/>
  <c r="BN144"/>
  <c r="BO144"/>
  <c r="BN145"/>
  <c r="BO145"/>
  <c r="BN146"/>
  <c r="BO146"/>
  <c r="BN147"/>
  <c r="BO147"/>
  <c r="BO8"/>
  <c r="BN8"/>
  <c r="H103"/>
  <c r="BC103"/>
  <c r="BG103"/>
  <c r="H98"/>
  <c r="BC98"/>
  <c r="BG98"/>
  <c r="H93"/>
  <c r="BC93"/>
  <c r="BG93"/>
  <c r="H88"/>
  <c r="BC88"/>
  <c r="BG88"/>
  <c r="F103"/>
  <c r="BA103"/>
  <c r="BF103"/>
  <c r="F98"/>
  <c r="BA98"/>
  <c r="BF98"/>
  <c r="F93"/>
  <c r="BA93"/>
  <c r="BF93"/>
  <c r="F88"/>
  <c r="BA88"/>
  <c r="BF88"/>
  <c r="D103"/>
  <c r="AY103"/>
  <c r="BE103"/>
  <c r="D98"/>
  <c r="AY98"/>
  <c r="BE98"/>
  <c r="D93"/>
  <c r="AY93"/>
  <c r="BE93"/>
  <c r="D88"/>
  <c r="AY88"/>
  <c r="BE88"/>
  <c r="D109"/>
  <c r="AY109"/>
  <c r="BE109"/>
  <c r="F109"/>
  <c r="BA109"/>
  <c r="BF109"/>
  <c r="H109"/>
  <c r="BC109"/>
  <c r="BG109"/>
  <c r="D110"/>
  <c r="AY110"/>
  <c r="BE110"/>
  <c r="F110"/>
  <c r="BA110"/>
  <c r="BF110"/>
  <c r="H110"/>
  <c r="BC110"/>
  <c r="BG110"/>
  <c r="D111"/>
  <c r="AY111"/>
  <c r="BE111"/>
  <c r="F111"/>
  <c r="BA111"/>
  <c r="BF111"/>
  <c r="H111"/>
  <c r="BC111"/>
  <c r="BG111"/>
  <c r="D112"/>
  <c r="AY112"/>
  <c r="BE112"/>
  <c r="F112"/>
  <c r="BA112"/>
  <c r="BF112"/>
  <c r="H112"/>
  <c r="BC112"/>
  <c r="BG112"/>
  <c r="D113"/>
  <c r="AY113"/>
  <c r="BE113"/>
  <c r="F113"/>
  <c r="BA113"/>
  <c r="BF113"/>
  <c r="H113"/>
  <c r="BC113"/>
  <c r="BG113"/>
  <c r="D114"/>
  <c r="AY114"/>
  <c r="BE114"/>
  <c r="F114"/>
  <c r="BA114"/>
  <c r="BF114"/>
  <c r="H114"/>
  <c r="BC114"/>
  <c r="BG114"/>
  <c r="D115"/>
  <c r="AY115"/>
  <c r="BE115"/>
  <c r="F115"/>
  <c r="BA115"/>
  <c r="BF115"/>
  <c r="H115"/>
  <c r="BC115"/>
  <c r="BG115"/>
  <c r="D116"/>
  <c r="AY116"/>
  <c r="BE116"/>
  <c r="F116"/>
  <c r="BA116"/>
  <c r="BF116"/>
  <c r="H116"/>
  <c r="BC116"/>
  <c r="BG116"/>
  <c r="D117"/>
  <c r="AY117"/>
  <c r="BE117"/>
  <c r="F117"/>
  <c r="BA117"/>
  <c r="BF117"/>
  <c r="H117"/>
  <c r="BC117"/>
  <c r="BG117"/>
  <c r="D118"/>
  <c r="AY118"/>
  <c r="BE118"/>
  <c r="F118"/>
  <c r="BA118"/>
  <c r="BF118"/>
  <c r="H118"/>
  <c r="BC118"/>
  <c r="BG118"/>
  <c r="D119"/>
  <c r="AY119"/>
  <c r="BE119"/>
  <c r="F119"/>
  <c r="BA119"/>
  <c r="BF119"/>
  <c r="H119"/>
  <c r="BC119"/>
  <c r="BG119"/>
  <c r="D120"/>
  <c r="AY120"/>
  <c r="BE120"/>
  <c r="F120"/>
  <c r="BA120"/>
  <c r="BF120"/>
  <c r="H120"/>
  <c r="BC120"/>
  <c r="BG120"/>
  <c r="D121"/>
  <c r="AY121"/>
  <c r="BE121"/>
  <c r="F121"/>
  <c r="BA121"/>
  <c r="BF121"/>
  <c r="H121"/>
  <c r="BC121"/>
  <c r="BG121"/>
  <c r="D122"/>
  <c r="AY122"/>
  <c r="BE122"/>
  <c r="F122"/>
  <c r="BA122"/>
  <c r="BF122"/>
  <c r="H122"/>
  <c r="BC122"/>
  <c r="BG122"/>
  <c r="D123"/>
  <c r="AY123"/>
  <c r="BE123"/>
  <c r="F123"/>
  <c r="BA123"/>
  <c r="BF123"/>
  <c r="H123"/>
  <c r="BC123"/>
  <c r="BG123"/>
  <c r="D124"/>
  <c r="AY124"/>
  <c r="BE124"/>
  <c r="F124"/>
  <c r="BA124"/>
  <c r="BF124"/>
  <c r="H124"/>
  <c r="BC124"/>
  <c r="BG124"/>
  <c r="D125"/>
  <c r="AY125"/>
  <c r="BE125"/>
  <c r="F125"/>
  <c r="BA125"/>
  <c r="BF125"/>
  <c r="H125"/>
  <c r="BC125"/>
  <c r="BG125"/>
  <c r="D126"/>
  <c r="AY126"/>
  <c r="BE126"/>
  <c r="F126"/>
  <c r="BA126"/>
  <c r="BF126"/>
  <c r="H126"/>
  <c r="BC126"/>
  <c r="BG126"/>
  <c r="D127"/>
  <c r="AY127"/>
  <c r="BE127"/>
  <c r="F127"/>
  <c r="BA127"/>
  <c r="BF127"/>
  <c r="H127"/>
  <c r="BC127"/>
  <c r="BG127"/>
  <c r="D128"/>
  <c r="AY128"/>
  <c r="BE128"/>
  <c r="F128"/>
  <c r="BA128"/>
  <c r="BF128"/>
  <c r="H128"/>
  <c r="BC128"/>
  <c r="BG128"/>
  <c r="D129"/>
  <c r="AY129"/>
  <c r="BE129"/>
  <c r="F129"/>
  <c r="BA129"/>
  <c r="BF129"/>
  <c r="H129"/>
  <c r="BC129"/>
  <c r="BG129"/>
  <c r="D130"/>
  <c r="AY130"/>
  <c r="BE130"/>
  <c r="F130"/>
  <c r="BA130"/>
  <c r="BF130"/>
  <c r="H130"/>
  <c r="BC130"/>
  <c r="BG130"/>
  <c r="D131"/>
  <c r="AY131"/>
  <c r="BE131"/>
  <c r="F131"/>
  <c r="BA131"/>
  <c r="BF131"/>
  <c r="H131"/>
  <c r="BC131"/>
  <c r="BG131"/>
  <c r="D132"/>
  <c r="AY132"/>
  <c r="BE132"/>
  <c r="F132"/>
  <c r="BA132"/>
  <c r="BF132"/>
  <c r="H132"/>
  <c r="BC132"/>
  <c r="BG132"/>
  <c r="D133"/>
  <c r="AY133"/>
  <c r="BE133"/>
  <c r="F133"/>
  <c r="BA133"/>
  <c r="BF133"/>
  <c r="H133"/>
  <c r="BC133"/>
  <c r="BG133"/>
  <c r="D134"/>
  <c r="AY134"/>
  <c r="BE134"/>
  <c r="F134"/>
  <c r="BA134"/>
  <c r="BF134"/>
  <c r="H134"/>
  <c r="BC134"/>
  <c r="BG134"/>
  <c r="D135"/>
  <c r="AY135"/>
  <c r="BE135"/>
  <c r="F135"/>
  <c r="BA135"/>
  <c r="BF135"/>
  <c r="H135"/>
  <c r="BC135"/>
  <c r="BG135"/>
  <c r="D136"/>
  <c r="AY136"/>
  <c r="BE136"/>
  <c r="F136"/>
  <c r="BA136"/>
  <c r="BF136"/>
  <c r="H136"/>
  <c r="BC136"/>
  <c r="BG136"/>
  <c r="D137"/>
  <c r="AY137"/>
  <c r="BE137"/>
  <c r="F137"/>
  <c r="BA137"/>
  <c r="BF137"/>
  <c r="H137"/>
  <c r="BC137"/>
  <c r="BG137"/>
  <c r="D138"/>
  <c r="AY138"/>
  <c r="BE138"/>
  <c r="F138"/>
  <c r="BA138"/>
  <c r="BF138"/>
  <c r="H138"/>
  <c r="BC138"/>
  <c r="BG138"/>
  <c r="D139"/>
  <c r="AY139"/>
  <c r="BE139"/>
  <c r="F139"/>
  <c r="BA139"/>
  <c r="BF139"/>
  <c r="H139"/>
  <c r="BC139"/>
  <c r="BG139"/>
  <c r="D140"/>
  <c r="AY140"/>
  <c r="BE140"/>
  <c r="F140"/>
  <c r="BA140"/>
  <c r="BF140"/>
  <c r="H140"/>
  <c r="BC140"/>
  <c r="BG140"/>
  <c r="D141"/>
  <c r="AY141"/>
  <c r="BE141"/>
  <c r="F141"/>
  <c r="BA141"/>
  <c r="BF141"/>
  <c r="H141"/>
  <c r="BC141"/>
  <c r="BG141"/>
  <c r="D142"/>
  <c r="AY142"/>
  <c r="BE142"/>
  <c r="F142"/>
  <c r="BA142"/>
  <c r="BF142"/>
  <c r="H142"/>
  <c r="BC142"/>
  <c r="BG142"/>
  <c r="D143"/>
  <c r="AY143"/>
  <c r="BE143"/>
  <c r="F143"/>
  <c r="BA143"/>
  <c r="BF143"/>
  <c r="H143"/>
  <c r="BC143"/>
  <c r="BG143"/>
  <c r="D144"/>
  <c r="AY144"/>
  <c r="BE144"/>
  <c r="F144"/>
  <c r="BA144"/>
  <c r="BF144"/>
  <c r="H144"/>
  <c r="BC144"/>
  <c r="BG144"/>
  <c r="D145"/>
  <c r="AY145"/>
  <c r="BE145"/>
  <c r="F145"/>
  <c r="BA145"/>
  <c r="BF145"/>
  <c r="H145"/>
  <c r="BC145"/>
  <c r="BG145"/>
  <c r="D146"/>
  <c r="AY146"/>
  <c r="BE146"/>
  <c r="F146"/>
  <c r="BA146"/>
  <c r="BF146"/>
  <c r="H146"/>
  <c r="BC146"/>
  <c r="BG146"/>
  <c r="D147"/>
  <c r="AY147"/>
  <c r="BE147"/>
  <c r="F147"/>
  <c r="BA147"/>
  <c r="BF147"/>
  <c r="H147"/>
  <c r="BC147"/>
  <c r="BG147"/>
  <c r="H108"/>
  <c r="BC108"/>
  <c r="BG108"/>
  <c r="F108"/>
  <c r="BA108"/>
  <c r="BF108"/>
  <c r="D108"/>
  <c r="AY108"/>
  <c r="BE108"/>
  <c r="D9"/>
  <c r="AY9"/>
  <c r="E9"/>
  <c r="AZ9"/>
  <c r="F9"/>
  <c r="BA9"/>
  <c r="G9"/>
  <c r="BB9"/>
  <c r="H9"/>
  <c r="BC9"/>
  <c r="D10"/>
  <c r="AY10"/>
  <c r="E10"/>
  <c r="AZ10"/>
  <c r="F10"/>
  <c r="BA10"/>
  <c r="G10"/>
  <c r="BB10"/>
  <c r="H10"/>
  <c r="BC10"/>
  <c r="D11"/>
  <c r="AY11"/>
  <c r="E11"/>
  <c r="AZ11"/>
  <c r="F11"/>
  <c r="BA11"/>
  <c r="G11"/>
  <c r="BB11"/>
  <c r="H11"/>
  <c r="BC11"/>
  <c r="D12"/>
  <c r="AY12"/>
  <c r="E12"/>
  <c r="AZ12"/>
  <c r="F12"/>
  <c r="BA12"/>
  <c r="G12"/>
  <c r="BB12"/>
  <c r="H12"/>
  <c r="BC12"/>
  <c r="D13"/>
  <c r="AY13"/>
  <c r="E13"/>
  <c r="AZ13"/>
  <c r="F13"/>
  <c r="BA13"/>
  <c r="G13"/>
  <c r="BB13"/>
  <c r="H13"/>
  <c r="BC13"/>
  <c r="D14"/>
  <c r="AY14"/>
  <c r="E14"/>
  <c r="AZ14"/>
  <c r="F14"/>
  <c r="BA14"/>
  <c r="G14"/>
  <c r="BB14"/>
  <c r="H14"/>
  <c r="BC14"/>
  <c r="D15"/>
  <c r="AY15"/>
  <c r="E15"/>
  <c r="AZ15"/>
  <c r="F15"/>
  <c r="BA15"/>
  <c r="G15"/>
  <c r="BB15"/>
  <c r="H15"/>
  <c r="BC15"/>
  <c r="D16"/>
  <c r="AY16"/>
  <c r="E16"/>
  <c r="AZ16"/>
  <c r="F16"/>
  <c r="BA16"/>
  <c r="G16"/>
  <c r="BB16"/>
  <c r="H16"/>
  <c r="BC16"/>
  <c r="D17"/>
  <c r="AY17"/>
  <c r="E17"/>
  <c r="AZ17"/>
  <c r="F17"/>
  <c r="BA17"/>
  <c r="G17"/>
  <c r="BB17"/>
  <c r="H17"/>
  <c r="BC17"/>
  <c r="D18"/>
  <c r="AY18"/>
  <c r="E18"/>
  <c r="AZ18"/>
  <c r="F18"/>
  <c r="BA18"/>
  <c r="G18"/>
  <c r="BB18"/>
  <c r="H18"/>
  <c r="BC18"/>
  <c r="D19"/>
  <c r="AY19"/>
  <c r="E19"/>
  <c r="AZ19"/>
  <c r="F19"/>
  <c r="BA19"/>
  <c r="G19"/>
  <c r="BB19"/>
  <c r="H19"/>
  <c r="BC19"/>
  <c r="D20"/>
  <c r="AY20"/>
  <c r="E20"/>
  <c r="AZ20"/>
  <c r="F20"/>
  <c r="BA20"/>
  <c r="G20"/>
  <c r="BB20"/>
  <c r="H20"/>
  <c r="BC20"/>
  <c r="D21"/>
  <c r="AY21"/>
  <c r="E21"/>
  <c r="AZ21"/>
  <c r="F21"/>
  <c r="BA21"/>
  <c r="G21"/>
  <c r="BB21"/>
  <c r="H21"/>
  <c r="BC21"/>
  <c r="D22"/>
  <c r="AY22"/>
  <c r="E22"/>
  <c r="AZ22"/>
  <c r="F22"/>
  <c r="BA22"/>
  <c r="G22"/>
  <c r="BB22"/>
  <c r="H22"/>
  <c r="BC22"/>
  <c r="D23"/>
  <c r="AY23"/>
  <c r="E23"/>
  <c r="AZ23"/>
  <c r="F23"/>
  <c r="BA23"/>
  <c r="G23"/>
  <c r="BB23"/>
  <c r="H23"/>
  <c r="BC23"/>
  <c r="D24"/>
  <c r="AY24"/>
  <c r="E24"/>
  <c r="AZ24"/>
  <c r="F24"/>
  <c r="BA24"/>
  <c r="G24"/>
  <c r="BB24"/>
  <c r="H24"/>
  <c r="BC24"/>
  <c r="D25"/>
  <c r="AY25"/>
  <c r="E25"/>
  <c r="AZ25"/>
  <c r="F25"/>
  <c r="BA25"/>
  <c r="G25"/>
  <c r="BB25"/>
  <c r="H25"/>
  <c r="BC25"/>
  <c r="D26"/>
  <c r="AY26"/>
  <c r="E26"/>
  <c r="AZ26"/>
  <c r="F26"/>
  <c r="BA26"/>
  <c r="G26"/>
  <c r="BB26"/>
  <c r="H26"/>
  <c r="BC26"/>
  <c r="D27"/>
  <c r="AY27"/>
  <c r="E27"/>
  <c r="AZ27"/>
  <c r="F27"/>
  <c r="BA27"/>
  <c r="G27"/>
  <c r="BB27"/>
  <c r="H27"/>
  <c r="BC27"/>
  <c r="E28"/>
  <c r="F28"/>
  <c r="G28"/>
  <c r="H28"/>
  <c r="E29"/>
  <c r="F29"/>
  <c r="G29"/>
  <c r="H29"/>
  <c r="E30"/>
  <c r="F30"/>
  <c r="G30"/>
  <c r="H30"/>
  <c r="E31"/>
  <c r="F31"/>
  <c r="G31"/>
  <c r="H31"/>
  <c r="E32"/>
  <c r="F32"/>
  <c r="G32"/>
  <c r="H32"/>
  <c r="E33"/>
  <c r="F33"/>
  <c r="G33"/>
  <c r="H33"/>
  <c r="E34"/>
  <c r="F34"/>
  <c r="G34"/>
  <c r="H34"/>
  <c r="E35"/>
  <c r="F35"/>
  <c r="G35"/>
  <c r="H35"/>
  <c r="E36"/>
  <c r="F36"/>
  <c r="G36"/>
  <c r="H36"/>
  <c r="E37"/>
  <c r="F37"/>
  <c r="G37"/>
  <c r="H37"/>
  <c r="E38"/>
  <c r="F38"/>
  <c r="G38"/>
  <c r="H38"/>
  <c r="E39"/>
  <c r="F39"/>
  <c r="G39"/>
  <c r="H39"/>
  <c r="E40"/>
  <c r="F40"/>
  <c r="G40"/>
  <c r="H40"/>
  <c r="E41"/>
  <c r="F41"/>
  <c r="G41"/>
  <c r="H41"/>
  <c r="E42"/>
  <c r="F42"/>
  <c r="G42"/>
  <c r="H42"/>
  <c r="E43"/>
  <c r="F43"/>
  <c r="G43"/>
  <c r="H43"/>
  <c r="E44"/>
  <c r="F44"/>
  <c r="G44"/>
  <c r="H44"/>
  <c r="E45"/>
  <c r="F45"/>
  <c r="G45"/>
  <c r="H45"/>
  <c r="E46"/>
  <c r="F46"/>
  <c r="G46"/>
  <c r="H46"/>
  <c r="E47"/>
  <c r="F47"/>
  <c r="G47"/>
  <c r="H47"/>
  <c r="D48"/>
  <c r="AY48"/>
  <c r="E48"/>
  <c r="AZ48"/>
  <c r="F48"/>
  <c r="BA48"/>
  <c r="G48"/>
  <c r="BB48"/>
  <c r="H48"/>
  <c r="BC48"/>
  <c r="D49"/>
  <c r="AY49"/>
  <c r="E49"/>
  <c r="AZ49"/>
  <c r="F49"/>
  <c r="BA49"/>
  <c r="G49"/>
  <c r="BB49"/>
  <c r="H49"/>
  <c r="BC49"/>
  <c r="D50"/>
  <c r="AY50"/>
  <c r="E50"/>
  <c r="AZ50"/>
  <c r="F50"/>
  <c r="BA50"/>
  <c r="G50"/>
  <c r="BB50"/>
  <c r="H50"/>
  <c r="BC50"/>
  <c r="D51"/>
  <c r="AY51"/>
  <c r="E51"/>
  <c r="AZ51"/>
  <c r="F51"/>
  <c r="BA51"/>
  <c r="G51"/>
  <c r="BB51"/>
  <c r="H51"/>
  <c r="BC51"/>
  <c r="D52"/>
  <c r="AY52"/>
  <c r="E52"/>
  <c r="AZ52"/>
  <c r="F52"/>
  <c r="BA52"/>
  <c r="G52"/>
  <c r="BB52"/>
  <c r="H52"/>
  <c r="BC52"/>
  <c r="D55"/>
  <c r="AY55"/>
  <c r="E55"/>
  <c r="AZ55"/>
  <c r="F55"/>
  <c r="BA55"/>
  <c r="G55"/>
  <c r="BB55"/>
  <c r="H55"/>
  <c r="BC55"/>
  <c r="D56"/>
  <c r="AY56"/>
  <c r="E56"/>
  <c r="AZ56"/>
  <c r="F56"/>
  <c r="BA56"/>
  <c r="G56"/>
  <c r="BB56"/>
  <c r="H56"/>
  <c r="BC56"/>
  <c r="D58"/>
  <c r="AY58"/>
  <c r="E58"/>
  <c r="AZ58"/>
  <c r="F58"/>
  <c r="BA58"/>
  <c r="G58"/>
  <c r="BB58"/>
  <c r="H58"/>
  <c r="BC58"/>
  <c r="D59"/>
  <c r="AY59"/>
  <c r="E59"/>
  <c r="AZ59"/>
  <c r="F59"/>
  <c r="BA59"/>
  <c r="G59"/>
  <c r="BB59"/>
  <c r="H59"/>
  <c r="BC59"/>
  <c r="D61"/>
  <c r="AY61"/>
  <c r="E61"/>
  <c r="AZ61"/>
  <c r="F61"/>
  <c r="BA61"/>
  <c r="G61"/>
  <c r="BB61"/>
  <c r="H61"/>
  <c r="BC61"/>
  <c r="D67"/>
  <c r="AY67"/>
  <c r="E67"/>
  <c r="AZ67"/>
  <c r="F67"/>
  <c r="BA67"/>
  <c r="G67"/>
  <c r="BB67"/>
  <c r="H67"/>
  <c r="BC67"/>
  <c r="D68"/>
  <c r="AY68"/>
  <c r="E68"/>
  <c r="AZ68"/>
  <c r="F68"/>
  <c r="BA68"/>
  <c r="G68"/>
  <c r="BB68"/>
  <c r="H68"/>
  <c r="BC68"/>
  <c r="D69"/>
  <c r="AY69"/>
  <c r="E69"/>
  <c r="AZ69"/>
  <c r="F69"/>
  <c r="BA69"/>
  <c r="G69"/>
  <c r="BB69"/>
  <c r="H69"/>
  <c r="BC69"/>
  <c r="D70"/>
  <c r="AY70"/>
  <c r="E70"/>
  <c r="AZ70"/>
  <c r="F70"/>
  <c r="BA70"/>
  <c r="G70"/>
  <c r="BB70"/>
  <c r="H70"/>
  <c r="BC70"/>
  <c r="D71"/>
  <c r="AY71"/>
  <c r="E71"/>
  <c r="AZ71"/>
  <c r="F71"/>
  <c r="BA71"/>
  <c r="G71"/>
  <c r="BB71"/>
  <c r="H71"/>
  <c r="BC71"/>
  <c r="D72"/>
  <c r="AY72"/>
  <c r="E72"/>
  <c r="AZ72"/>
  <c r="F72"/>
  <c r="BA72"/>
  <c r="G72"/>
  <c r="BB72"/>
  <c r="H72"/>
  <c r="BC72"/>
  <c r="D73"/>
  <c r="AY73"/>
  <c r="E73"/>
  <c r="AZ73"/>
  <c r="F73"/>
  <c r="BA73"/>
  <c r="G73"/>
  <c r="BB73"/>
  <c r="H73"/>
  <c r="BC73"/>
  <c r="D74"/>
  <c r="AY74"/>
  <c r="E74"/>
  <c r="AZ74"/>
  <c r="F74"/>
  <c r="BA74"/>
  <c r="G74"/>
  <c r="BB74"/>
  <c r="H74"/>
  <c r="BC74"/>
  <c r="D75"/>
  <c r="AY75"/>
  <c r="E75"/>
  <c r="AZ75"/>
  <c r="F75"/>
  <c r="BA75"/>
  <c r="G75"/>
  <c r="BB75"/>
  <c r="H75"/>
  <c r="BC75"/>
  <c r="D76"/>
  <c r="AY76"/>
  <c r="E76"/>
  <c r="AZ76"/>
  <c r="F76"/>
  <c r="BA76"/>
  <c r="G76"/>
  <c r="BB76"/>
  <c r="H76"/>
  <c r="BC76"/>
  <c r="D77"/>
  <c r="AY77"/>
  <c r="E77"/>
  <c r="AZ77"/>
  <c r="F77"/>
  <c r="BA77"/>
  <c r="G77"/>
  <c r="BB77"/>
  <c r="H77"/>
  <c r="BC77"/>
  <c r="D78"/>
  <c r="AY78"/>
  <c r="E78"/>
  <c r="AZ78"/>
  <c r="F78"/>
  <c r="BA78"/>
  <c r="G78"/>
  <c r="BB78"/>
  <c r="H78"/>
  <c r="BC78"/>
  <c r="D79"/>
  <c r="AY79"/>
  <c r="E79"/>
  <c r="AZ79"/>
  <c r="F79"/>
  <c r="BA79"/>
  <c r="G79"/>
  <c r="BB79"/>
  <c r="H79"/>
  <c r="BC79"/>
  <c r="D80"/>
  <c r="AY80"/>
  <c r="E80"/>
  <c r="AZ80"/>
  <c r="F80"/>
  <c r="BA80"/>
  <c r="G80"/>
  <c r="BB80"/>
  <c r="H80"/>
  <c r="BC80"/>
  <c r="D81"/>
  <c r="AY81"/>
  <c r="E81"/>
  <c r="AZ81"/>
  <c r="F81"/>
  <c r="BA81"/>
  <c r="G81"/>
  <c r="BB81"/>
  <c r="H81"/>
  <c r="BC81"/>
  <c r="D82"/>
  <c r="AY82"/>
  <c r="E82"/>
  <c r="AZ82"/>
  <c r="F82"/>
  <c r="BA82"/>
  <c r="G82"/>
  <c r="BB82"/>
  <c r="H82"/>
  <c r="BC82"/>
  <c r="D83"/>
  <c r="AY83"/>
  <c r="E83"/>
  <c r="AZ83"/>
  <c r="F83"/>
  <c r="BA83"/>
  <c r="G83"/>
  <c r="BB83"/>
  <c r="H83"/>
  <c r="BC83"/>
  <c r="D84"/>
  <c r="AY84"/>
  <c r="E84"/>
  <c r="AZ84"/>
  <c r="F84"/>
  <c r="BA84"/>
  <c r="G84"/>
  <c r="BB84"/>
  <c r="H84"/>
  <c r="BC84"/>
  <c r="D85"/>
  <c r="AY85"/>
  <c r="E85"/>
  <c r="AZ85"/>
  <c r="F85"/>
  <c r="BA85"/>
  <c r="G85"/>
  <c r="BB85"/>
  <c r="H85"/>
  <c r="BC85"/>
  <c r="D86"/>
  <c r="AY86"/>
  <c r="E86"/>
  <c r="AZ86"/>
  <c r="F86"/>
  <c r="BA86"/>
  <c r="G86"/>
  <c r="BB86"/>
  <c r="H86"/>
  <c r="BC86"/>
  <c r="D87"/>
  <c r="AY87"/>
  <c r="E87"/>
  <c r="AZ87"/>
  <c r="F87"/>
  <c r="BA87"/>
  <c r="G87"/>
  <c r="BB87"/>
  <c r="H87"/>
  <c r="BC87"/>
  <c r="E88"/>
  <c r="AZ88"/>
  <c r="G88"/>
  <c r="BB88"/>
  <c r="E93"/>
  <c r="AZ93"/>
  <c r="G93"/>
  <c r="BB93"/>
  <c r="E98"/>
  <c r="AZ98"/>
  <c r="G98"/>
  <c r="BB98"/>
  <c r="E103"/>
  <c r="AZ103"/>
  <c r="G103"/>
  <c r="BB103"/>
  <c r="E108"/>
  <c r="AZ108"/>
  <c r="G108"/>
  <c r="BB108"/>
  <c r="E109"/>
  <c r="AZ109"/>
  <c r="G109"/>
  <c r="BB109"/>
  <c r="E110"/>
  <c r="AZ110"/>
  <c r="G110"/>
  <c r="BB110"/>
  <c r="E111"/>
  <c r="AZ111"/>
  <c r="G111"/>
  <c r="BB111"/>
  <c r="E112"/>
  <c r="AZ112"/>
  <c r="G112"/>
  <c r="BB112"/>
  <c r="E113"/>
  <c r="AZ113"/>
  <c r="G113"/>
  <c r="BB113"/>
  <c r="E114"/>
  <c r="AZ114"/>
  <c r="G114"/>
  <c r="BB114"/>
  <c r="E115"/>
  <c r="AZ115"/>
  <c r="G115"/>
  <c r="BB115"/>
  <c r="E116"/>
  <c r="AZ116"/>
  <c r="G116"/>
  <c r="BB116"/>
  <c r="E117"/>
  <c r="AZ117"/>
  <c r="G117"/>
  <c r="BB117"/>
  <c r="E118"/>
  <c r="AZ118"/>
  <c r="G118"/>
  <c r="BB118"/>
  <c r="E119"/>
  <c r="AZ119"/>
  <c r="G119"/>
  <c r="BB119"/>
  <c r="E120"/>
  <c r="AZ120"/>
  <c r="G120"/>
  <c r="BB120"/>
  <c r="E121"/>
  <c r="AZ121"/>
  <c r="G121"/>
  <c r="BB121"/>
  <c r="E122"/>
  <c r="AZ122"/>
  <c r="G122"/>
  <c r="BB122"/>
  <c r="E123"/>
  <c r="AZ123"/>
  <c r="G123"/>
  <c r="BB123"/>
  <c r="E124"/>
  <c r="AZ124"/>
  <c r="G124"/>
  <c r="BB124"/>
  <c r="E125"/>
  <c r="AZ125"/>
  <c r="G125"/>
  <c r="BB125"/>
  <c r="E126"/>
  <c r="AZ126"/>
  <c r="G126"/>
  <c r="BB126"/>
  <c r="E127"/>
  <c r="AZ127"/>
  <c r="G127"/>
  <c r="BB127"/>
  <c r="E128"/>
  <c r="AZ128"/>
  <c r="G128"/>
  <c r="BB128"/>
  <c r="E129"/>
  <c r="AZ129"/>
  <c r="G129"/>
  <c r="BB129"/>
  <c r="E130"/>
  <c r="AZ130"/>
  <c r="G130"/>
  <c r="BB130"/>
  <c r="E131"/>
  <c r="AZ131"/>
  <c r="G131"/>
  <c r="BB131"/>
  <c r="E132"/>
  <c r="AZ132"/>
  <c r="G132"/>
  <c r="BB132"/>
  <c r="E133"/>
  <c r="AZ133"/>
  <c r="G133"/>
  <c r="BB133"/>
  <c r="E134"/>
  <c r="AZ134"/>
  <c r="G134"/>
  <c r="BB134"/>
  <c r="E135"/>
  <c r="AZ135"/>
  <c r="G135"/>
  <c r="BB135"/>
  <c r="E136"/>
  <c r="AZ136"/>
  <c r="G136"/>
  <c r="BB136"/>
  <c r="E137"/>
  <c r="AZ137"/>
  <c r="G137"/>
  <c r="BB137"/>
  <c r="E138"/>
  <c r="AZ138"/>
  <c r="G138"/>
  <c r="BB138"/>
  <c r="E139"/>
  <c r="AZ139"/>
  <c r="G139"/>
  <c r="BB139"/>
  <c r="E140"/>
  <c r="AZ140"/>
  <c r="G140"/>
  <c r="BB140"/>
  <c r="E141"/>
  <c r="AZ141"/>
  <c r="G141"/>
  <c r="BB141"/>
  <c r="E142"/>
  <c r="AZ142"/>
  <c r="G142"/>
  <c r="BB142"/>
  <c r="E143"/>
  <c r="AZ143"/>
  <c r="G143"/>
  <c r="BB143"/>
  <c r="E144"/>
  <c r="AZ144"/>
  <c r="G144"/>
  <c r="BB144"/>
  <c r="E145"/>
  <c r="AZ145"/>
  <c r="G145"/>
  <c r="BB145"/>
  <c r="E146"/>
  <c r="AZ146"/>
  <c r="G146"/>
  <c r="BB146"/>
  <c r="E147"/>
  <c r="AZ147"/>
  <c r="G147"/>
  <c r="BB147"/>
  <c r="E8"/>
  <c r="AZ8"/>
  <c r="F8"/>
  <c r="BA8"/>
  <c r="G8"/>
  <c r="BB8"/>
  <c r="H8"/>
  <c r="BC8"/>
  <c r="D8"/>
  <c r="AY8"/>
  <c r="I93"/>
  <c r="I98"/>
  <c r="I103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D28"/>
  <c r="N28"/>
  <c r="D29"/>
  <c r="N29"/>
  <c r="D30"/>
  <c r="N30"/>
  <c r="D31"/>
  <c r="N31"/>
  <c r="D32"/>
  <c r="N32"/>
  <c r="D33"/>
  <c r="N33"/>
  <c r="D34"/>
  <c r="N34"/>
  <c r="D35"/>
  <c r="N35"/>
  <c r="D36"/>
  <c r="N36"/>
  <c r="D37"/>
  <c r="N37"/>
  <c r="D38"/>
  <c r="N38"/>
  <c r="D39"/>
  <c r="N39"/>
  <c r="D40"/>
  <c r="N40"/>
  <c r="D41"/>
  <c r="N41"/>
  <c r="D42"/>
  <c r="N42"/>
  <c r="D43"/>
  <c r="N43"/>
  <c r="D44"/>
  <c r="N44"/>
  <c r="D45"/>
  <c r="N45"/>
  <c r="D46"/>
  <c r="N46"/>
  <c r="D47"/>
  <c r="N47"/>
  <c r="N48"/>
  <c r="N49"/>
  <c r="N50"/>
  <c r="N51"/>
  <c r="N52"/>
  <c r="N55"/>
  <c r="N56"/>
  <c r="N58"/>
  <c r="N59"/>
  <c r="N61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93"/>
  <c r="N98"/>
  <c r="N103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8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5"/>
  <c r="I56"/>
  <c r="I58"/>
  <c r="I59"/>
  <c r="I61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AJ5" i="2"/>
  <c r="T109"/>
  <c r="AJ109"/>
  <c r="U109"/>
  <c r="AO109"/>
  <c r="V109"/>
  <c r="AT109"/>
  <c r="S109"/>
  <c r="AE109"/>
  <c r="BE109"/>
  <c r="AH109"/>
  <c r="AM109"/>
  <c r="AR109"/>
  <c r="AC109"/>
  <c r="BC109"/>
  <c r="BI109"/>
  <c r="AF109"/>
  <c r="AK109"/>
  <c r="AP109"/>
  <c r="AA109"/>
  <c r="BA109"/>
  <c r="BJ109"/>
  <c r="T110"/>
  <c r="AJ110"/>
  <c r="U110"/>
  <c r="AO110"/>
  <c r="V110"/>
  <c r="AT110"/>
  <c r="S110"/>
  <c r="AE110"/>
  <c r="BE110"/>
  <c r="AH110"/>
  <c r="AM110"/>
  <c r="AR110"/>
  <c r="AC110"/>
  <c r="BC110"/>
  <c r="BI110"/>
  <c r="AF110"/>
  <c r="AK110"/>
  <c r="AP110"/>
  <c r="AA110"/>
  <c r="BA110"/>
  <c r="BJ110"/>
  <c r="T111"/>
  <c r="AJ111"/>
  <c r="U111"/>
  <c r="AO111"/>
  <c r="V111"/>
  <c r="AT111"/>
  <c r="S111"/>
  <c r="AE111"/>
  <c r="BE111"/>
  <c r="AH111"/>
  <c r="AM111"/>
  <c r="AR111"/>
  <c r="AC111"/>
  <c r="BC111"/>
  <c r="BI111"/>
  <c r="AF111"/>
  <c r="AK111"/>
  <c r="AP111"/>
  <c r="AA111"/>
  <c r="BA111"/>
  <c r="BJ111"/>
  <c r="T112"/>
  <c r="AJ112"/>
  <c r="U112"/>
  <c r="AO112"/>
  <c r="V112"/>
  <c r="AT112"/>
  <c r="S112"/>
  <c r="AE112"/>
  <c r="BE112"/>
  <c r="AH112"/>
  <c r="AM112"/>
  <c r="AR112"/>
  <c r="AC112"/>
  <c r="BC112"/>
  <c r="BI112"/>
  <c r="AF112"/>
  <c r="AK112"/>
  <c r="AP112"/>
  <c r="AA112"/>
  <c r="BA112"/>
  <c r="BJ112"/>
  <c r="T113"/>
  <c r="AJ113"/>
  <c r="U113"/>
  <c r="AO113"/>
  <c r="V113"/>
  <c r="AT113"/>
  <c r="S113"/>
  <c r="AE113"/>
  <c r="BE113"/>
  <c r="AH113"/>
  <c r="AM113"/>
  <c r="AR113"/>
  <c r="AC113"/>
  <c r="BC113"/>
  <c r="BI113"/>
  <c r="AF113"/>
  <c r="AK113"/>
  <c r="AP113"/>
  <c r="AA113"/>
  <c r="BA113"/>
  <c r="BJ113"/>
  <c r="T114"/>
  <c r="AJ114"/>
  <c r="U114"/>
  <c r="AO114"/>
  <c r="V114"/>
  <c r="AT114"/>
  <c r="S114"/>
  <c r="AE114"/>
  <c r="BE114"/>
  <c r="AH114"/>
  <c r="AM114"/>
  <c r="AR114"/>
  <c r="AC114"/>
  <c r="BC114"/>
  <c r="BI114"/>
  <c r="AF114"/>
  <c r="AK114"/>
  <c r="AP114"/>
  <c r="AA114"/>
  <c r="BA114"/>
  <c r="BJ114"/>
  <c r="T115"/>
  <c r="AJ115"/>
  <c r="U115"/>
  <c r="AO115"/>
  <c r="V115"/>
  <c r="AT115"/>
  <c r="S115"/>
  <c r="AE115"/>
  <c r="BE115"/>
  <c r="AH115"/>
  <c r="AM115"/>
  <c r="AR115"/>
  <c r="AC115"/>
  <c r="BC115"/>
  <c r="BI115"/>
  <c r="AF115"/>
  <c r="AK115"/>
  <c r="AP115"/>
  <c r="AA115"/>
  <c r="BA115"/>
  <c r="BJ115"/>
  <c r="T116"/>
  <c r="AJ116"/>
  <c r="U116"/>
  <c r="AO116"/>
  <c r="V116"/>
  <c r="AT116"/>
  <c r="S116"/>
  <c r="AE116"/>
  <c r="BE116"/>
  <c r="AH116"/>
  <c r="AM116"/>
  <c r="AR116"/>
  <c r="AC116"/>
  <c r="BC116"/>
  <c r="BI116"/>
  <c r="AF116"/>
  <c r="AK116"/>
  <c r="AP116"/>
  <c r="AA116"/>
  <c r="BA116"/>
  <c r="BJ116"/>
  <c r="T117"/>
  <c r="AJ117"/>
  <c r="U117"/>
  <c r="AO117"/>
  <c r="V117"/>
  <c r="AT117"/>
  <c r="S117"/>
  <c r="AE117"/>
  <c r="BE117"/>
  <c r="AH117"/>
  <c r="AM117"/>
  <c r="AR117"/>
  <c r="AC117"/>
  <c r="BC117"/>
  <c r="BI117"/>
  <c r="AF117"/>
  <c r="AK117"/>
  <c r="AP117"/>
  <c r="AA117"/>
  <c r="BA117"/>
  <c r="BJ117"/>
  <c r="T118"/>
  <c r="AJ118"/>
  <c r="U118"/>
  <c r="AO118"/>
  <c r="V118"/>
  <c r="AT118"/>
  <c r="S118"/>
  <c r="AE118"/>
  <c r="BE118"/>
  <c r="AH118"/>
  <c r="AM118"/>
  <c r="AR118"/>
  <c r="AC118"/>
  <c r="BC118"/>
  <c r="BI118"/>
  <c r="AF118"/>
  <c r="AK118"/>
  <c r="AP118"/>
  <c r="AA118"/>
  <c r="BA118"/>
  <c r="BJ118"/>
  <c r="T119"/>
  <c r="AJ119"/>
  <c r="U119"/>
  <c r="AO119"/>
  <c r="V119"/>
  <c r="AT119"/>
  <c r="S119"/>
  <c r="AE119"/>
  <c r="BE119"/>
  <c r="AH119"/>
  <c r="AM119"/>
  <c r="AR119"/>
  <c r="AC119"/>
  <c r="BC119"/>
  <c r="BI119"/>
  <c r="AF119"/>
  <c r="AK119"/>
  <c r="AP119"/>
  <c r="AA119"/>
  <c r="BA119"/>
  <c r="BJ119"/>
  <c r="T120"/>
  <c r="AJ120"/>
  <c r="U120"/>
  <c r="AO120"/>
  <c r="V120"/>
  <c r="AT120"/>
  <c r="S120"/>
  <c r="AE120"/>
  <c r="BE120"/>
  <c r="AH120"/>
  <c r="AM120"/>
  <c r="AR120"/>
  <c r="AC120"/>
  <c r="BC120"/>
  <c r="BI120"/>
  <c r="AF120"/>
  <c r="AK120"/>
  <c r="AP120"/>
  <c r="AA120"/>
  <c r="BA120"/>
  <c r="BJ120"/>
  <c r="T121"/>
  <c r="AJ121"/>
  <c r="U121"/>
  <c r="AO121"/>
  <c r="V121"/>
  <c r="AT121"/>
  <c r="S121"/>
  <c r="AE121"/>
  <c r="BE121"/>
  <c r="AH121"/>
  <c r="AM121"/>
  <c r="AR121"/>
  <c r="AC121"/>
  <c r="BC121"/>
  <c r="BI121"/>
  <c r="AF121"/>
  <c r="AK121"/>
  <c r="AP121"/>
  <c r="AA121"/>
  <c r="BA121"/>
  <c r="BJ121"/>
  <c r="T122"/>
  <c r="AJ122"/>
  <c r="U122"/>
  <c r="AO122"/>
  <c r="V122"/>
  <c r="AT122"/>
  <c r="S122"/>
  <c r="AE122"/>
  <c r="BE122"/>
  <c r="AH122"/>
  <c r="AM122"/>
  <c r="AR122"/>
  <c r="AC122"/>
  <c r="BC122"/>
  <c r="BI122"/>
  <c r="AF122"/>
  <c r="AK122"/>
  <c r="AP122"/>
  <c r="AA122"/>
  <c r="BA122"/>
  <c r="BJ122"/>
  <c r="T123"/>
  <c r="AJ123"/>
  <c r="U123"/>
  <c r="AO123"/>
  <c r="V123"/>
  <c r="AT123"/>
  <c r="S123"/>
  <c r="AE123"/>
  <c r="BE123"/>
  <c r="AH123"/>
  <c r="AM123"/>
  <c r="AR123"/>
  <c r="AC123"/>
  <c r="BC123"/>
  <c r="BI123"/>
  <c r="AF123"/>
  <c r="AK123"/>
  <c r="AP123"/>
  <c r="AA123"/>
  <c r="BA123"/>
  <c r="BJ123"/>
  <c r="T124"/>
  <c r="AJ124"/>
  <c r="U124"/>
  <c r="AO124"/>
  <c r="V124"/>
  <c r="AT124"/>
  <c r="S124"/>
  <c r="AE124"/>
  <c r="BE124"/>
  <c r="AH124"/>
  <c r="AM124"/>
  <c r="AR124"/>
  <c r="AC124"/>
  <c r="BC124"/>
  <c r="BI124"/>
  <c r="AF124"/>
  <c r="AK124"/>
  <c r="AP124"/>
  <c r="AA124"/>
  <c r="BA124"/>
  <c r="BJ124"/>
  <c r="T125"/>
  <c r="AJ125"/>
  <c r="U125"/>
  <c r="AO125"/>
  <c r="V125"/>
  <c r="AT125"/>
  <c r="S125"/>
  <c r="AE125"/>
  <c r="BE125"/>
  <c r="AH125"/>
  <c r="AM125"/>
  <c r="AR125"/>
  <c r="AC125"/>
  <c r="BC125"/>
  <c r="BI125"/>
  <c r="AF125"/>
  <c r="AK125"/>
  <c r="AP125"/>
  <c r="AA125"/>
  <c r="BA125"/>
  <c r="BJ125"/>
  <c r="T126"/>
  <c r="AJ126"/>
  <c r="U126"/>
  <c r="AO126"/>
  <c r="V126"/>
  <c r="AT126"/>
  <c r="S126"/>
  <c r="AE126"/>
  <c r="BE126"/>
  <c r="AH126"/>
  <c r="AM126"/>
  <c r="AR126"/>
  <c r="AC126"/>
  <c r="BC126"/>
  <c r="BI126"/>
  <c r="AF126"/>
  <c r="AK126"/>
  <c r="AP126"/>
  <c r="AA126"/>
  <c r="BA126"/>
  <c r="BJ126"/>
  <c r="S127"/>
  <c r="AE127"/>
  <c r="T127"/>
  <c r="AJ127"/>
  <c r="U127"/>
  <c r="AO127"/>
  <c r="V127"/>
  <c r="AT127"/>
  <c r="BE127"/>
  <c r="AC127"/>
  <c r="AH127"/>
  <c r="AM127"/>
  <c r="AR127"/>
  <c r="BC127"/>
  <c r="BI127"/>
  <c r="AA127"/>
  <c r="AF127"/>
  <c r="AK127"/>
  <c r="AP127"/>
  <c r="BA127"/>
  <c r="BJ127"/>
  <c r="S128"/>
  <c r="AE128"/>
  <c r="T128"/>
  <c r="AJ128"/>
  <c r="U128"/>
  <c r="AO128"/>
  <c r="V128"/>
  <c r="AT128"/>
  <c r="BE128"/>
  <c r="AC128"/>
  <c r="AH128"/>
  <c r="AM128"/>
  <c r="AR128"/>
  <c r="BC128"/>
  <c r="BI128"/>
  <c r="AA128"/>
  <c r="AF128"/>
  <c r="AK128"/>
  <c r="AP128"/>
  <c r="BA128"/>
  <c r="BJ128"/>
  <c r="S129"/>
  <c r="AE129"/>
  <c r="T129"/>
  <c r="AJ129"/>
  <c r="U129"/>
  <c r="AO129"/>
  <c r="V129"/>
  <c r="AT129"/>
  <c r="BE129"/>
  <c r="AC129"/>
  <c r="AH129"/>
  <c r="AM129"/>
  <c r="AR129"/>
  <c r="BC129"/>
  <c r="BI129"/>
  <c r="AA129"/>
  <c r="AF129"/>
  <c r="AK129"/>
  <c r="AP129"/>
  <c r="BA129"/>
  <c r="BJ129"/>
  <c r="S130"/>
  <c r="AE130"/>
  <c r="T130"/>
  <c r="AJ130"/>
  <c r="U130"/>
  <c r="AO130"/>
  <c r="V130"/>
  <c r="AT130"/>
  <c r="BE130"/>
  <c r="AC130"/>
  <c r="AH130"/>
  <c r="AM130"/>
  <c r="AR130"/>
  <c r="BC130"/>
  <c r="BI130"/>
  <c r="AA130"/>
  <c r="AF130"/>
  <c r="AK130"/>
  <c r="AP130"/>
  <c r="BA130"/>
  <c r="BJ130"/>
  <c r="S131"/>
  <c r="AE131"/>
  <c r="T131"/>
  <c r="AJ131"/>
  <c r="U131"/>
  <c r="AO131"/>
  <c r="V131"/>
  <c r="AT131"/>
  <c r="BE131"/>
  <c r="AC131"/>
  <c r="AH131"/>
  <c r="AM131"/>
  <c r="AR131"/>
  <c r="BC131"/>
  <c r="BI131"/>
  <c r="AA131"/>
  <c r="AF131"/>
  <c r="AK131"/>
  <c r="AP131"/>
  <c r="BA131"/>
  <c r="BJ131"/>
  <c r="S132"/>
  <c r="AE132"/>
  <c r="T132"/>
  <c r="AJ132"/>
  <c r="U132"/>
  <c r="AO132"/>
  <c r="V132"/>
  <c r="AT132"/>
  <c r="BE132"/>
  <c r="AC132"/>
  <c r="AH132"/>
  <c r="AM132"/>
  <c r="AR132"/>
  <c r="BC132"/>
  <c r="BI132"/>
  <c r="AA132"/>
  <c r="AF132"/>
  <c r="AK132"/>
  <c r="AP132"/>
  <c r="BA132"/>
  <c r="BJ132"/>
  <c r="S133"/>
  <c r="AE133"/>
  <c r="T133"/>
  <c r="AJ133"/>
  <c r="U133"/>
  <c r="AO133"/>
  <c r="V133"/>
  <c r="AT133"/>
  <c r="BE133"/>
  <c r="AC133"/>
  <c r="AH133"/>
  <c r="AM133"/>
  <c r="AR133"/>
  <c r="BC133"/>
  <c r="BI133"/>
  <c r="AA133"/>
  <c r="AF133"/>
  <c r="AK133"/>
  <c r="AP133"/>
  <c r="BA133"/>
  <c r="BJ133"/>
  <c r="S134"/>
  <c r="AE134"/>
  <c r="T134"/>
  <c r="AJ134"/>
  <c r="U134"/>
  <c r="AO134"/>
  <c r="V134"/>
  <c r="AT134"/>
  <c r="BE134"/>
  <c r="AC134"/>
  <c r="AH134"/>
  <c r="AM134"/>
  <c r="AR134"/>
  <c r="BC134"/>
  <c r="BI134"/>
  <c r="AA134"/>
  <c r="AF134"/>
  <c r="AK134"/>
  <c r="AP134"/>
  <c r="BA134"/>
  <c r="BJ134"/>
  <c r="S135"/>
  <c r="AE135"/>
  <c r="T135"/>
  <c r="AJ135"/>
  <c r="U135"/>
  <c r="AO135"/>
  <c r="V135"/>
  <c r="AT135"/>
  <c r="BE135"/>
  <c r="AC135"/>
  <c r="AH135"/>
  <c r="AM135"/>
  <c r="AR135"/>
  <c r="BC135"/>
  <c r="BI135"/>
  <c r="AA135"/>
  <c r="AF135"/>
  <c r="AK135"/>
  <c r="AP135"/>
  <c r="BA135"/>
  <c r="BJ135"/>
  <c r="S136"/>
  <c r="AE136"/>
  <c r="T136"/>
  <c r="AJ136"/>
  <c r="U136"/>
  <c r="AO136"/>
  <c r="V136"/>
  <c r="AT136"/>
  <c r="BE136"/>
  <c r="AC136"/>
  <c r="AH136"/>
  <c r="AM136"/>
  <c r="AR136"/>
  <c r="BC136"/>
  <c r="BI136"/>
  <c r="AA136"/>
  <c r="AF136"/>
  <c r="AK136"/>
  <c r="AP136"/>
  <c r="BA136"/>
  <c r="BJ136"/>
  <c r="S137"/>
  <c r="AE137"/>
  <c r="T137"/>
  <c r="AJ137"/>
  <c r="U137"/>
  <c r="AO137"/>
  <c r="V137"/>
  <c r="AT137"/>
  <c r="BE137"/>
  <c r="AC137"/>
  <c r="AH137"/>
  <c r="AM137"/>
  <c r="AR137"/>
  <c r="BC137"/>
  <c r="BI137"/>
  <c r="AA137"/>
  <c r="AF137"/>
  <c r="AK137"/>
  <c r="AP137"/>
  <c r="BA137"/>
  <c r="BJ137"/>
  <c r="S138"/>
  <c r="AE138"/>
  <c r="T138"/>
  <c r="AJ138"/>
  <c r="U138"/>
  <c r="AO138"/>
  <c r="V138"/>
  <c r="AT138"/>
  <c r="BE138"/>
  <c r="AC138"/>
  <c r="AH138"/>
  <c r="AM138"/>
  <c r="AR138"/>
  <c r="BC138"/>
  <c r="BI138"/>
  <c r="AA138"/>
  <c r="AF138"/>
  <c r="AK138"/>
  <c r="AP138"/>
  <c r="BA138"/>
  <c r="BJ138"/>
  <c r="S139"/>
  <c r="AE139"/>
  <c r="T139"/>
  <c r="AJ139"/>
  <c r="U139"/>
  <c r="AO139"/>
  <c r="V139"/>
  <c r="AT139"/>
  <c r="BE139"/>
  <c r="AC139"/>
  <c r="AH139"/>
  <c r="AM139"/>
  <c r="AR139"/>
  <c r="BC139"/>
  <c r="BI139"/>
  <c r="AA139"/>
  <c r="AF139"/>
  <c r="AK139"/>
  <c r="AP139"/>
  <c r="BA139"/>
  <c r="BJ139"/>
  <c r="S140"/>
  <c r="AE140"/>
  <c r="T140"/>
  <c r="AJ140"/>
  <c r="U140"/>
  <c r="AO140"/>
  <c r="V140"/>
  <c r="AT140"/>
  <c r="BE140"/>
  <c r="AC140"/>
  <c r="AH140"/>
  <c r="AM140"/>
  <c r="AR140"/>
  <c r="BC140"/>
  <c r="BI140"/>
  <c r="AA140"/>
  <c r="AF140"/>
  <c r="AK140"/>
  <c r="AP140"/>
  <c r="BA140"/>
  <c r="BJ140"/>
  <c r="S141"/>
  <c r="AE141"/>
  <c r="T141"/>
  <c r="AJ141"/>
  <c r="U141"/>
  <c r="AO141"/>
  <c r="V141"/>
  <c r="AT141"/>
  <c r="BE141"/>
  <c r="AC141"/>
  <c r="AH141"/>
  <c r="AM141"/>
  <c r="AR141"/>
  <c r="BC141"/>
  <c r="BI141"/>
  <c r="AA141"/>
  <c r="AF141"/>
  <c r="AK141"/>
  <c r="AP141"/>
  <c r="BA141"/>
  <c r="BJ141"/>
  <c r="S142"/>
  <c r="AE142"/>
  <c r="T142"/>
  <c r="AJ142"/>
  <c r="U142"/>
  <c r="AO142"/>
  <c r="V142"/>
  <c r="AT142"/>
  <c r="BE142"/>
  <c r="AC142"/>
  <c r="AH142"/>
  <c r="AM142"/>
  <c r="AR142"/>
  <c r="BC142"/>
  <c r="BI142"/>
  <c r="AA142"/>
  <c r="AF142"/>
  <c r="AK142"/>
  <c r="AP142"/>
  <c r="BA142"/>
  <c r="BJ142"/>
  <c r="S143"/>
  <c r="AE143"/>
  <c r="T143"/>
  <c r="AJ143"/>
  <c r="U143"/>
  <c r="AO143"/>
  <c r="V143"/>
  <c r="AT143"/>
  <c r="BE143"/>
  <c r="AC143"/>
  <c r="AH143"/>
  <c r="AM143"/>
  <c r="AR143"/>
  <c r="BC143"/>
  <c r="BI143"/>
  <c r="AA143"/>
  <c r="AF143"/>
  <c r="AK143"/>
  <c r="AP143"/>
  <c r="BA143"/>
  <c r="BJ143"/>
  <c r="S144"/>
  <c r="AE144"/>
  <c r="T144"/>
  <c r="AJ144"/>
  <c r="U144"/>
  <c r="AO144"/>
  <c r="V144"/>
  <c r="AT144"/>
  <c r="BE144"/>
  <c r="AC144"/>
  <c r="AH144"/>
  <c r="AM144"/>
  <c r="AR144"/>
  <c r="BC144"/>
  <c r="BI144"/>
  <c r="AA144"/>
  <c r="AF144"/>
  <c r="AK144"/>
  <c r="AP144"/>
  <c r="BA144"/>
  <c r="BJ144"/>
  <c r="S145"/>
  <c r="AE145"/>
  <c r="T145"/>
  <c r="AJ145"/>
  <c r="U145"/>
  <c r="AO145"/>
  <c r="V145"/>
  <c r="AT145"/>
  <c r="BE145"/>
  <c r="AC145"/>
  <c r="AH145"/>
  <c r="AM145"/>
  <c r="AR145"/>
  <c r="BC145"/>
  <c r="BI145"/>
  <c r="AA145"/>
  <c r="AF145"/>
  <c r="AK145"/>
  <c r="AP145"/>
  <c r="BA145"/>
  <c r="BJ145"/>
  <c r="S146"/>
  <c r="AE146"/>
  <c r="T146"/>
  <c r="AJ146"/>
  <c r="U146"/>
  <c r="AO146"/>
  <c r="V146"/>
  <c r="AT146"/>
  <c r="BE146"/>
  <c r="AC146"/>
  <c r="AH146"/>
  <c r="AM146"/>
  <c r="AR146"/>
  <c r="BC146"/>
  <c r="BI146"/>
  <c r="AA146"/>
  <c r="AF146"/>
  <c r="AK146"/>
  <c r="AP146"/>
  <c r="BA146"/>
  <c r="BJ146"/>
  <c r="S147"/>
  <c r="AE147"/>
  <c r="T147"/>
  <c r="AJ147"/>
  <c r="U147"/>
  <c r="AO147"/>
  <c r="V147"/>
  <c r="AT147"/>
  <c r="BE147"/>
  <c r="AC147"/>
  <c r="AH147"/>
  <c r="AM147"/>
  <c r="AR147"/>
  <c r="BC147"/>
  <c r="BI147"/>
  <c r="AA147"/>
  <c r="AF147"/>
  <c r="AK147"/>
  <c r="AP147"/>
  <c r="BA147"/>
  <c r="BJ147"/>
  <c r="T108"/>
  <c r="AH108"/>
  <c r="U108"/>
  <c r="AM108"/>
  <c r="V108"/>
  <c r="AR108"/>
  <c r="S108"/>
  <c r="AC108"/>
  <c r="BC108"/>
  <c r="AF108"/>
  <c r="AK108"/>
  <c r="AP108"/>
  <c r="AA108"/>
  <c r="BA108"/>
  <c r="BJ108"/>
  <c r="AJ108"/>
  <c r="AO108"/>
  <c r="AT108"/>
  <c r="AE108"/>
  <c r="BE108"/>
  <c r="BI108"/>
  <c r="S103"/>
  <c r="AC103"/>
  <c r="T103"/>
  <c r="AH103"/>
  <c r="U103"/>
  <c r="AM103"/>
  <c r="BC103"/>
  <c r="AA103"/>
  <c r="AF103"/>
  <c r="AK103"/>
  <c r="BA103"/>
  <c r="BJ103"/>
  <c r="AE103"/>
  <c r="AJ103"/>
  <c r="AO103"/>
  <c r="BE103"/>
  <c r="BI103"/>
  <c r="S98"/>
  <c r="AC98"/>
  <c r="T98"/>
  <c r="AH98"/>
  <c r="U98"/>
  <c r="AM98"/>
  <c r="BC98"/>
  <c r="AA98"/>
  <c r="AF98"/>
  <c r="AK98"/>
  <c r="BA98"/>
  <c r="BJ98"/>
  <c r="AE98"/>
  <c r="AJ98"/>
  <c r="AO98"/>
  <c r="BE98"/>
  <c r="BI98"/>
  <c r="S93"/>
  <c r="AC93"/>
  <c r="T93"/>
  <c r="AH93"/>
  <c r="U93"/>
  <c r="AM93"/>
  <c r="BC93"/>
  <c r="AA93"/>
  <c r="AF93"/>
  <c r="AK93"/>
  <c r="BA93"/>
  <c r="BJ93"/>
  <c r="AE93"/>
  <c r="AJ93"/>
  <c r="AO93"/>
  <c r="BE93"/>
  <c r="BI93"/>
  <c r="S72"/>
  <c r="AE72"/>
  <c r="U72"/>
  <c r="AO72"/>
  <c r="V72"/>
  <c r="AT72"/>
  <c r="BE72"/>
  <c r="AC72"/>
  <c r="AM72"/>
  <c r="AR72"/>
  <c r="BC72"/>
  <c r="BI72"/>
  <c r="AA72"/>
  <c r="AK72"/>
  <c r="AP72"/>
  <c r="BA72"/>
  <c r="BJ72"/>
  <c r="S73"/>
  <c r="AE73"/>
  <c r="U73"/>
  <c r="AO73"/>
  <c r="V73"/>
  <c r="AT73"/>
  <c r="BE73"/>
  <c r="AC73"/>
  <c r="AM73"/>
  <c r="AR73"/>
  <c r="BC73"/>
  <c r="BI73"/>
  <c r="AA73"/>
  <c r="AK73"/>
  <c r="AP73"/>
  <c r="BA73"/>
  <c r="BJ73"/>
  <c r="S74"/>
  <c r="AE74"/>
  <c r="U74"/>
  <c r="AO74"/>
  <c r="V74"/>
  <c r="AT74"/>
  <c r="BE74"/>
  <c r="AC74"/>
  <c r="AM74"/>
  <c r="AR74"/>
  <c r="BC74"/>
  <c r="BI74"/>
  <c r="AA74"/>
  <c r="AK74"/>
  <c r="AP74"/>
  <c r="BA74"/>
  <c r="BJ74"/>
  <c r="S75"/>
  <c r="AE75"/>
  <c r="U75"/>
  <c r="AO75"/>
  <c r="V75"/>
  <c r="AT75"/>
  <c r="BE75"/>
  <c r="AC75"/>
  <c r="AM75"/>
  <c r="AR75"/>
  <c r="BC75"/>
  <c r="BI75"/>
  <c r="AA75"/>
  <c r="AK75"/>
  <c r="AP75"/>
  <c r="BA75"/>
  <c r="BJ75"/>
  <c r="S76"/>
  <c r="AE76"/>
  <c r="U76"/>
  <c r="AO76"/>
  <c r="V76"/>
  <c r="AT76"/>
  <c r="BE76"/>
  <c r="AC76"/>
  <c r="AM76"/>
  <c r="AR76"/>
  <c r="BC76"/>
  <c r="BI76"/>
  <c r="AA76"/>
  <c r="AK76"/>
  <c r="AP76"/>
  <c r="BA76"/>
  <c r="BJ76"/>
  <c r="S77"/>
  <c r="AE77"/>
  <c r="U77"/>
  <c r="AO77"/>
  <c r="V77"/>
  <c r="AT77"/>
  <c r="BE77"/>
  <c r="AC77"/>
  <c r="AM77"/>
  <c r="AR77"/>
  <c r="BC77"/>
  <c r="BI77"/>
  <c r="AA77"/>
  <c r="AK77"/>
  <c r="AP77"/>
  <c r="BA77"/>
  <c r="BJ77"/>
  <c r="S78"/>
  <c r="AE78"/>
  <c r="V78"/>
  <c r="AT78"/>
  <c r="BE78"/>
  <c r="AC78"/>
  <c r="AR78"/>
  <c r="BC78"/>
  <c r="BI78"/>
  <c r="AA78"/>
  <c r="AP78"/>
  <c r="BA78"/>
  <c r="BJ78"/>
  <c r="S79"/>
  <c r="AE79"/>
  <c r="V79"/>
  <c r="AT79"/>
  <c r="BE79"/>
  <c r="AC79"/>
  <c r="AR79"/>
  <c r="BC79"/>
  <c r="BI79"/>
  <c r="AA79"/>
  <c r="AP79"/>
  <c r="BA79"/>
  <c r="BJ79"/>
  <c r="S80"/>
  <c r="AE80"/>
  <c r="V80"/>
  <c r="AT80"/>
  <c r="BE80"/>
  <c r="AC80"/>
  <c r="AR80"/>
  <c r="BC80"/>
  <c r="BI80"/>
  <c r="AA80"/>
  <c r="AP80"/>
  <c r="BA80"/>
  <c r="BJ80"/>
  <c r="S81"/>
  <c r="AE81"/>
  <c r="V81"/>
  <c r="AT81"/>
  <c r="BE81"/>
  <c r="AC81"/>
  <c r="AR81"/>
  <c r="BC81"/>
  <c r="BI81"/>
  <c r="AA81"/>
  <c r="AP81"/>
  <c r="BA81"/>
  <c r="BJ81"/>
  <c r="S82"/>
  <c r="AE82"/>
  <c r="V82"/>
  <c r="AT82"/>
  <c r="BE82"/>
  <c r="AC82"/>
  <c r="AR82"/>
  <c r="BC82"/>
  <c r="BI82"/>
  <c r="AA82"/>
  <c r="AP82"/>
  <c r="BA82"/>
  <c r="BJ82"/>
  <c r="S83"/>
  <c r="AE83"/>
  <c r="V83"/>
  <c r="AT83"/>
  <c r="BE83"/>
  <c r="AC83"/>
  <c r="AR83"/>
  <c r="BC83"/>
  <c r="BI83"/>
  <c r="AA83"/>
  <c r="AP83"/>
  <c r="BA83"/>
  <c r="BJ83"/>
  <c r="S84"/>
  <c r="AE84"/>
  <c r="V84"/>
  <c r="AT84"/>
  <c r="BE84"/>
  <c r="AC84"/>
  <c r="AR84"/>
  <c r="BC84"/>
  <c r="BI84"/>
  <c r="AA84"/>
  <c r="AP84"/>
  <c r="BA84"/>
  <c r="BJ84"/>
  <c r="S85"/>
  <c r="AE85"/>
  <c r="U85"/>
  <c r="AO85"/>
  <c r="V85"/>
  <c r="AT85"/>
  <c r="BE85"/>
  <c r="AC85"/>
  <c r="AM85"/>
  <c r="AR85"/>
  <c r="BC85"/>
  <c r="BI85"/>
  <c r="AA85"/>
  <c r="AK85"/>
  <c r="AP85"/>
  <c r="BA85"/>
  <c r="BJ85"/>
  <c r="S86"/>
  <c r="AE86"/>
  <c r="T86"/>
  <c r="AJ86"/>
  <c r="U86"/>
  <c r="AO86"/>
  <c r="V86"/>
  <c r="AT86"/>
  <c r="BE86"/>
  <c r="AC86"/>
  <c r="AH86"/>
  <c r="AM86"/>
  <c r="AR86"/>
  <c r="BC86"/>
  <c r="BI86"/>
  <c r="AA86"/>
  <c r="AF86"/>
  <c r="AK86"/>
  <c r="AP86"/>
  <c r="BA86"/>
  <c r="BJ86"/>
  <c r="S87"/>
  <c r="AE87"/>
  <c r="T87"/>
  <c r="AJ87"/>
  <c r="U87"/>
  <c r="AO87"/>
  <c r="V87"/>
  <c r="AT87"/>
  <c r="BE87"/>
  <c r="AC87"/>
  <c r="AH87"/>
  <c r="AM87"/>
  <c r="AR87"/>
  <c r="BC87"/>
  <c r="BI87"/>
  <c r="AA87"/>
  <c r="AF87"/>
  <c r="AK87"/>
  <c r="AP87"/>
  <c r="BA87"/>
  <c r="BJ87"/>
  <c r="S88"/>
  <c r="AE88"/>
  <c r="T88"/>
  <c r="AJ88"/>
  <c r="U88"/>
  <c r="AO88"/>
  <c r="BE88"/>
  <c r="AC88"/>
  <c r="AH88"/>
  <c r="AM88"/>
  <c r="BC88"/>
  <c r="BI88"/>
  <c r="AA88"/>
  <c r="AF88"/>
  <c r="AK88"/>
  <c r="BA88"/>
  <c r="BJ88"/>
  <c r="S9"/>
  <c r="AE9"/>
  <c r="V9"/>
  <c r="AT9"/>
  <c r="BE9"/>
  <c r="AC9"/>
  <c r="AR9"/>
  <c r="BC9"/>
  <c r="BI9"/>
  <c r="AA9"/>
  <c r="AP9"/>
  <c r="BA9"/>
  <c r="BJ9"/>
  <c r="S10"/>
  <c r="AE10"/>
  <c r="V10"/>
  <c r="AT10"/>
  <c r="BE10"/>
  <c r="AC10"/>
  <c r="AR10"/>
  <c r="BC10"/>
  <c r="BI10"/>
  <c r="AA10"/>
  <c r="AP10"/>
  <c r="BA10"/>
  <c r="BJ10"/>
  <c r="S11"/>
  <c r="AE11"/>
  <c r="V11"/>
  <c r="AT11"/>
  <c r="BE11"/>
  <c r="AC11"/>
  <c r="AR11"/>
  <c r="BC11"/>
  <c r="BI11"/>
  <c r="AA11"/>
  <c r="AP11"/>
  <c r="BA11"/>
  <c r="BJ11"/>
  <c r="S12"/>
  <c r="AE12"/>
  <c r="V12"/>
  <c r="AT12"/>
  <c r="BE12"/>
  <c r="AC12"/>
  <c r="AR12"/>
  <c r="BC12"/>
  <c r="BI12"/>
  <c r="AA12"/>
  <c r="AP12"/>
  <c r="BA12"/>
  <c r="BJ12"/>
  <c r="S13"/>
  <c r="AE13"/>
  <c r="V13"/>
  <c r="AT13"/>
  <c r="BE13"/>
  <c r="AC13"/>
  <c r="AR13"/>
  <c r="BC13"/>
  <c r="BI13"/>
  <c r="AA13"/>
  <c r="AP13"/>
  <c r="BA13"/>
  <c r="BJ13"/>
  <c r="S14"/>
  <c r="AE14"/>
  <c r="V14"/>
  <c r="AT14"/>
  <c r="BE14"/>
  <c r="AC14"/>
  <c r="AR14"/>
  <c r="BC14"/>
  <c r="BI14"/>
  <c r="AA14"/>
  <c r="AP14"/>
  <c r="BA14"/>
  <c r="BJ14"/>
  <c r="S15"/>
  <c r="AE15"/>
  <c r="V15"/>
  <c r="AT15"/>
  <c r="BE15"/>
  <c r="AC15"/>
  <c r="AR15"/>
  <c r="BC15"/>
  <c r="BI15"/>
  <c r="AA15"/>
  <c r="AP15"/>
  <c r="BA15"/>
  <c r="BJ15"/>
  <c r="S16"/>
  <c r="AE16"/>
  <c r="V16"/>
  <c r="AT16"/>
  <c r="BE16"/>
  <c r="AC16"/>
  <c r="AR16"/>
  <c r="BC16"/>
  <c r="BI16"/>
  <c r="AA16"/>
  <c r="AP16"/>
  <c r="BA16"/>
  <c r="BJ16"/>
  <c r="S17"/>
  <c r="AE17"/>
  <c r="V17"/>
  <c r="AT17"/>
  <c r="BE17"/>
  <c r="AC17"/>
  <c r="AR17"/>
  <c r="BC17"/>
  <c r="BI17"/>
  <c r="AA17"/>
  <c r="AP17"/>
  <c r="BA17"/>
  <c r="BJ17"/>
  <c r="S18"/>
  <c r="AE18"/>
  <c r="V18"/>
  <c r="AT18"/>
  <c r="BE18"/>
  <c r="AC18"/>
  <c r="AR18"/>
  <c r="BC18"/>
  <c r="BI18"/>
  <c r="AA18"/>
  <c r="AP18"/>
  <c r="BA18"/>
  <c r="BJ18"/>
  <c r="S19"/>
  <c r="AE19"/>
  <c r="V19"/>
  <c r="AT19"/>
  <c r="BE19"/>
  <c r="AC19"/>
  <c r="AR19"/>
  <c r="BC19"/>
  <c r="BI19"/>
  <c r="AA19"/>
  <c r="AP19"/>
  <c r="BA19"/>
  <c r="BJ19"/>
  <c r="S20"/>
  <c r="AE20"/>
  <c r="V20"/>
  <c r="AT20"/>
  <c r="BE20"/>
  <c r="AC20"/>
  <c r="AR20"/>
  <c r="BC20"/>
  <c r="BI20"/>
  <c r="AA20"/>
  <c r="AP20"/>
  <c r="BA20"/>
  <c r="BJ20"/>
  <c r="S21"/>
  <c r="AE21"/>
  <c r="V21"/>
  <c r="AT21"/>
  <c r="BE21"/>
  <c r="AC21"/>
  <c r="AR21"/>
  <c r="BC21"/>
  <c r="BI21"/>
  <c r="AA21"/>
  <c r="AP21"/>
  <c r="BA21"/>
  <c r="BJ21"/>
  <c r="S22"/>
  <c r="AE22"/>
  <c r="V22"/>
  <c r="AT22"/>
  <c r="BE22"/>
  <c r="AC22"/>
  <c r="AR22"/>
  <c r="BC22"/>
  <c r="BI22"/>
  <c r="AA22"/>
  <c r="AP22"/>
  <c r="BA22"/>
  <c r="BJ22"/>
  <c r="S23"/>
  <c r="AE23"/>
  <c r="V23"/>
  <c r="AT23"/>
  <c r="BE23"/>
  <c r="AC23"/>
  <c r="AR23"/>
  <c r="BC23"/>
  <c r="BI23"/>
  <c r="AA23"/>
  <c r="AP23"/>
  <c r="BA23"/>
  <c r="BJ23"/>
  <c r="S24"/>
  <c r="AE24"/>
  <c r="V24"/>
  <c r="AT24"/>
  <c r="BE24"/>
  <c r="AC24"/>
  <c r="AR24"/>
  <c r="BC24"/>
  <c r="BI24"/>
  <c r="AA24"/>
  <c r="AP24"/>
  <c r="BA24"/>
  <c r="BJ24"/>
  <c r="S25"/>
  <c r="AE25"/>
  <c r="V25"/>
  <c r="AT25"/>
  <c r="BE25"/>
  <c r="AC25"/>
  <c r="AR25"/>
  <c r="BC25"/>
  <c r="BI25"/>
  <c r="AA25"/>
  <c r="AP25"/>
  <c r="BA25"/>
  <c r="BJ25"/>
  <c r="S26"/>
  <c r="AE26"/>
  <c r="V26"/>
  <c r="AT26"/>
  <c r="BE26"/>
  <c r="AC26"/>
  <c r="AR26"/>
  <c r="BC26"/>
  <c r="BI26"/>
  <c r="AA26"/>
  <c r="AP26"/>
  <c r="BA26"/>
  <c r="BJ26"/>
  <c r="S27"/>
  <c r="AE27"/>
  <c r="V27"/>
  <c r="AT27"/>
  <c r="BE27"/>
  <c r="AC27"/>
  <c r="AR27"/>
  <c r="BC27"/>
  <c r="BI27"/>
  <c r="AA27"/>
  <c r="AP27"/>
  <c r="BA27"/>
  <c r="BJ27"/>
  <c r="S28"/>
  <c r="AE28"/>
  <c r="V28"/>
  <c r="AT28"/>
  <c r="BE28"/>
  <c r="AC28"/>
  <c r="AR28"/>
  <c r="BC28"/>
  <c r="BI28"/>
  <c r="AA28"/>
  <c r="AP28"/>
  <c r="BA28"/>
  <c r="BJ28"/>
  <c r="S29"/>
  <c r="AE29"/>
  <c r="V29"/>
  <c r="AT29"/>
  <c r="BE29"/>
  <c r="AC29"/>
  <c r="AR29"/>
  <c r="BC29"/>
  <c r="BI29"/>
  <c r="AA29"/>
  <c r="AP29"/>
  <c r="BA29"/>
  <c r="BJ29"/>
  <c r="S30"/>
  <c r="AE30"/>
  <c r="V30"/>
  <c r="AT30"/>
  <c r="BE30"/>
  <c r="AC30"/>
  <c r="AR30"/>
  <c r="BC30"/>
  <c r="BI30"/>
  <c r="AA30"/>
  <c r="AP30"/>
  <c r="BA30"/>
  <c r="BJ30"/>
  <c r="S31"/>
  <c r="AE31"/>
  <c r="V31"/>
  <c r="AT31"/>
  <c r="BE31"/>
  <c r="AC31"/>
  <c r="AR31"/>
  <c r="BC31"/>
  <c r="BI31"/>
  <c r="AA31"/>
  <c r="AP31"/>
  <c r="BA31"/>
  <c r="BJ31"/>
  <c r="S32"/>
  <c r="AE32"/>
  <c r="V32"/>
  <c r="AT32"/>
  <c r="BE32"/>
  <c r="AC32"/>
  <c r="AR32"/>
  <c r="BC32"/>
  <c r="BI32"/>
  <c r="AA32"/>
  <c r="AP32"/>
  <c r="BA32"/>
  <c r="BJ32"/>
  <c r="S33"/>
  <c r="AE33"/>
  <c r="V33"/>
  <c r="AT33"/>
  <c r="BE33"/>
  <c r="AC33"/>
  <c r="AR33"/>
  <c r="BC33"/>
  <c r="BI33"/>
  <c r="AA33"/>
  <c r="AP33"/>
  <c r="BA33"/>
  <c r="BJ33"/>
  <c r="S34"/>
  <c r="AE34"/>
  <c r="V34"/>
  <c r="AT34"/>
  <c r="BE34"/>
  <c r="AC34"/>
  <c r="AR34"/>
  <c r="BC34"/>
  <c r="BI34"/>
  <c r="AA34"/>
  <c r="AP34"/>
  <c r="BA34"/>
  <c r="BJ34"/>
  <c r="S35"/>
  <c r="AE35"/>
  <c r="V35"/>
  <c r="AT35"/>
  <c r="BE35"/>
  <c r="AC35"/>
  <c r="AR35"/>
  <c r="BC35"/>
  <c r="BI35"/>
  <c r="AA35"/>
  <c r="AP35"/>
  <c r="BA35"/>
  <c r="BJ35"/>
  <c r="S36"/>
  <c r="AE36"/>
  <c r="V36"/>
  <c r="AT36"/>
  <c r="BE36"/>
  <c r="AC36"/>
  <c r="AR36"/>
  <c r="BC36"/>
  <c r="BI36"/>
  <c r="AA36"/>
  <c r="AP36"/>
  <c r="BA36"/>
  <c r="BJ36"/>
  <c r="S37"/>
  <c r="AE37"/>
  <c r="V37"/>
  <c r="AT37"/>
  <c r="BE37"/>
  <c r="AC37"/>
  <c r="AR37"/>
  <c r="BC37"/>
  <c r="BI37"/>
  <c r="AA37"/>
  <c r="AP37"/>
  <c r="BA37"/>
  <c r="BJ37"/>
  <c r="S38"/>
  <c r="AE38"/>
  <c r="V38"/>
  <c r="AT38"/>
  <c r="BE38"/>
  <c r="AC38"/>
  <c r="AR38"/>
  <c r="BC38"/>
  <c r="BI38"/>
  <c r="AA38"/>
  <c r="AP38"/>
  <c r="BA38"/>
  <c r="BJ38"/>
  <c r="S39"/>
  <c r="AE39"/>
  <c r="V39"/>
  <c r="AT39"/>
  <c r="BE39"/>
  <c r="AC39"/>
  <c r="AR39"/>
  <c r="BC39"/>
  <c r="BI39"/>
  <c r="AA39"/>
  <c r="AP39"/>
  <c r="BA39"/>
  <c r="BJ39"/>
  <c r="S40"/>
  <c r="AE40"/>
  <c r="V40"/>
  <c r="AT40"/>
  <c r="BE40"/>
  <c r="AC40"/>
  <c r="AR40"/>
  <c r="BC40"/>
  <c r="BI40"/>
  <c r="AA40"/>
  <c r="AP40"/>
  <c r="BA40"/>
  <c r="BJ40"/>
  <c r="S41"/>
  <c r="AE41"/>
  <c r="V41"/>
  <c r="AT41"/>
  <c r="BE41"/>
  <c r="AC41"/>
  <c r="AR41"/>
  <c r="BC41"/>
  <c r="BI41"/>
  <c r="AA41"/>
  <c r="AP41"/>
  <c r="BA41"/>
  <c r="BJ41"/>
  <c r="S42"/>
  <c r="AE42"/>
  <c r="V42"/>
  <c r="AT42"/>
  <c r="BE42"/>
  <c r="AC42"/>
  <c r="AR42"/>
  <c r="BC42"/>
  <c r="BI42"/>
  <c r="AA42"/>
  <c r="AP42"/>
  <c r="BA42"/>
  <c r="BJ42"/>
  <c r="S43"/>
  <c r="AE43"/>
  <c r="V43"/>
  <c r="AT43"/>
  <c r="BE43"/>
  <c r="AC43"/>
  <c r="AR43"/>
  <c r="BC43"/>
  <c r="BI43"/>
  <c r="AA43"/>
  <c r="AP43"/>
  <c r="BA43"/>
  <c r="BJ43"/>
  <c r="S44"/>
  <c r="AE44"/>
  <c r="V44"/>
  <c r="AT44"/>
  <c r="BE44"/>
  <c r="AC44"/>
  <c r="AR44"/>
  <c r="BC44"/>
  <c r="BI44"/>
  <c r="AA44"/>
  <c r="AP44"/>
  <c r="BA44"/>
  <c r="BJ44"/>
  <c r="S45"/>
  <c r="AE45"/>
  <c r="V45"/>
  <c r="AT45"/>
  <c r="BE45"/>
  <c r="AC45"/>
  <c r="AR45"/>
  <c r="BC45"/>
  <c r="BI45"/>
  <c r="AA45"/>
  <c r="AP45"/>
  <c r="BA45"/>
  <c r="BJ45"/>
  <c r="S46"/>
  <c r="AE46"/>
  <c r="V46"/>
  <c r="AT46"/>
  <c r="BE46"/>
  <c r="AC46"/>
  <c r="AR46"/>
  <c r="BC46"/>
  <c r="BI46"/>
  <c r="AA46"/>
  <c r="AP46"/>
  <c r="BA46"/>
  <c r="BJ46"/>
  <c r="S47"/>
  <c r="AE47"/>
  <c r="V47"/>
  <c r="AT47"/>
  <c r="BE47"/>
  <c r="AC47"/>
  <c r="AR47"/>
  <c r="BC47"/>
  <c r="BI47"/>
  <c r="AA47"/>
  <c r="AP47"/>
  <c r="BA47"/>
  <c r="BJ47"/>
  <c r="S48"/>
  <c r="AE48"/>
  <c r="V48"/>
  <c r="AT48"/>
  <c r="BE48"/>
  <c r="AC48"/>
  <c r="AR48"/>
  <c r="BC48"/>
  <c r="BI48"/>
  <c r="AA48"/>
  <c r="AP48"/>
  <c r="BA48"/>
  <c r="BJ48"/>
  <c r="S49"/>
  <c r="AE49"/>
  <c r="V49"/>
  <c r="AT49"/>
  <c r="BE49"/>
  <c r="AC49"/>
  <c r="AR49"/>
  <c r="BC49"/>
  <c r="BI49"/>
  <c r="AA49"/>
  <c r="AP49"/>
  <c r="BA49"/>
  <c r="BJ49"/>
  <c r="S50"/>
  <c r="AE50"/>
  <c r="V50"/>
  <c r="AT50"/>
  <c r="BE50"/>
  <c r="AC50"/>
  <c r="AR50"/>
  <c r="BC50"/>
  <c r="BI50"/>
  <c r="AA50"/>
  <c r="AP50"/>
  <c r="BA50"/>
  <c r="BJ50"/>
  <c r="S51"/>
  <c r="AE51"/>
  <c r="V51"/>
  <c r="AT51"/>
  <c r="BE51"/>
  <c r="AC51"/>
  <c r="AR51"/>
  <c r="BC51"/>
  <c r="BI51"/>
  <c r="AA51"/>
  <c r="AP51"/>
  <c r="BA51"/>
  <c r="BJ51"/>
  <c r="S52"/>
  <c r="AE52"/>
  <c r="V52"/>
  <c r="AT52"/>
  <c r="BE52"/>
  <c r="AC52"/>
  <c r="AR52"/>
  <c r="BC52"/>
  <c r="BI52"/>
  <c r="AA52"/>
  <c r="AP52"/>
  <c r="BA52"/>
  <c r="BJ52"/>
  <c r="S55"/>
  <c r="AE55"/>
  <c r="V55"/>
  <c r="AT55"/>
  <c r="BE55"/>
  <c r="AC55"/>
  <c r="AR55"/>
  <c r="BC55"/>
  <c r="BI55"/>
  <c r="AA55"/>
  <c r="AP55"/>
  <c r="BA55"/>
  <c r="BJ55"/>
  <c r="S56"/>
  <c r="AE56"/>
  <c r="V56"/>
  <c r="AT56"/>
  <c r="BE56"/>
  <c r="AC56"/>
  <c r="AR56"/>
  <c r="BC56"/>
  <c r="BI56"/>
  <c r="AA56"/>
  <c r="AP56"/>
  <c r="BA56"/>
  <c r="BJ56"/>
  <c r="S58"/>
  <c r="AE58"/>
  <c r="V58"/>
  <c r="AT58"/>
  <c r="BE58"/>
  <c r="AC58"/>
  <c r="AR58"/>
  <c r="BC58"/>
  <c r="BI58"/>
  <c r="AA58"/>
  <c r="AP58"/>
  <c r="BA58"/>
  <c r="BJ58"/>
  <c r="S59"/>
  <c r="AE59"/>
  <c r="V59"/>
  <c r="AT59"/>
  <c r="BE59"/>
  <c r="AC59"/>
  <c r="AR59"/>
  <c r="BC59"/>
  <c r="BI59"/>
  <c r="AA59"/>
  <c r="AP59"/>
  <c r="BA59"/>
  <c r="BJ59"/>
  <c r="S61"/>
  <c r="AE61"/>
  <c r="V61"/>
  <c r="AT61"/>
  <c r="BE61"/>
  <c r="AC61"/>
  <c r="AR61"/>
  <c r="BC61"/>
  <c r="BI61"/>
  <c r="AA61"/>
  <c r="AP61"/>
  <c r="BA61"/>
  <c r="BJ61"/>
  <c r="S67"/>
  <c r="AE67"/>
  <c r="V67"/>
  <c r="AT67"/>
  <c r="BE67"/>
  <c r="AC67"/>
  <c r="AR67"/>
  <c r="BC67"/>
  <c r="BI67"/>
  <c r="AA67"/>
  <c r="AP67"/>
  <c r="BA67"/>
  <c r="BJ67"/>
  <c r="S68"/>
  <c r="AE68"/>
  <c r="U68"/>
  <c r="AO68"/>
  <c r="V68"/>
  <c r="AT68"/>
  <c r="BE68"/>
  <c r="AC68"/>
  <c r="AM68"/>
  <c r="AR68"/>
  <c r="BC68"/>
  <c r="BI68"/>
  <c r="AA68"/>
  <c r="AK68"/>
  <c r="AP68"/>
  <c r="BA68"/>
  <c r="BJ68"/>
  <c r="S69"/>
  <c r="AE69"/>
  <c r="U69"/>
  <c r="AO69"/>
  <c r="V69"/>
  <c r="AT69"/>
  <c r="BE69"/>
  <c r="AC69"/>
  <c r="AM69"/>
  <c r="AR69"/>
  <c r="BC69"/>
  <c r="BI69"/>
  <c r="AA69"/>
  <c r="AK69"/>
  <c r="AP69"/>
  <c r="BA69"/>
  <c r="BJ69"/>
  <c r="S70"/>
  <c r="AE70"/>
  <c r="U70"/>
  <c r="AO70"/>
  <c r="V70"/>
  <c r="AT70"/>
  <c r="BE70"/>
  <c r="AC70"/>
  <c r="AM70"/>
  <c r="AR70"/>
  <c r="BC70"/>
  <c r="BI70"/>
  <c r="AA70"/>
  <c r="AK70"/>
  <c r="AP70"/>
  <c r="BA70"/>
  <c r="BJ70"/>
  <c r="S71"/>
  <c r="AE71"/>
  <c r="U71"/>
  <c r="AO71"/>
  <c r="V71"/>
  <c r="AT71"/>
  <c r="BE71"/>
  <c r="AC71"/>
  <c r="AM71"/>
  <c r="AR71"/>
  <c r="BC71"/>
  <c r="BI71"/>
  <c r="AA71"/>
  <c r="AK71"/>
  <c r="AP71"/>
  <c r="BA71"/>
  <c r="BJ71"/>
  <c r="S8"/>
  <c r="AC8"/>
  <c r="V8"/>
  <c r="AR8"/>
  <c r="BC8"/>
  <c r="AA8"/>
  <c r="AP8"/>
  <c r="BA8"/>
  <c r="BJ8"/>
  <c r="AE8"/>
  <c r="AT8"/>
  <c r="BE8"/>
  <c r="BI8"/>
  <c r="AB9"/>
  <c r="AQ9"/>
  <c r="BB9"/>
  <c r="AD9"/>
  <c r="AS9"/>
  <c r="BD9"/>
  <c r="AV9"/>
  <c r="AY9"/>
  <c r="BF9"/>
  <c r="AB10"/>
  <c r="AQ10"/>
  <c r="BB10"/>
  <c r="AD10"/>
  <c r="AS10"/>
  <c r="BD10"/>
  <c r="AV10"/>
  <c r="AY10"/>
  <c r="BF10"/>
  <c r="AB11"/>
  <c r="AQ11"/>
  <c r="BB11"/>
  <c r="AD11"/>
  <c r="AS11"/>
  <c r="BD11"/>
  <c r="AV11"/>
  <c r="AY11"/>
  <c r="BF11"/>
  <c r="AB12"/>
  <c r="AQ12"/>
  <c r="BB12"/>
  <c r="AD12"/>
  <c r="AS12"/>
  <c r="BD12"/>
  <c r="AV12"/>
  <c r="AY12"/>
  <c r="BF12"/>
  <c r="AB13"/>
  <c r="AQ13"/>
  <c r="BB13"/>
  <c r="AD13"/>
  <c r="AS13"/>
  <c r="BD13"/>
  <c r="AV13"/>
  <c r="AY13"/>
  <c r="BF13"/>
  <c r="AB14"/>
  <c r="AQ14"/>
  <c r="BB14"/>
  <c r="AD14"/>
  <c r="AS14"/>
  <c r="BD14"/>
  <c r="AV14"/>
  <c r="AY14"/>
  <c r="BF14"/>
  <c r="AB15"/>
  <c r="AQ15"/>
  <c r="BB15"/>
  <c r="AD15"/>
  <c r="AS15"/>
  <c r="BD15"/>
  <c r="AV15"/>
  <c r="AY15"/>
  <c r="BF15"/>
  <c r="AB16"/>
  <c r="AQ16"/>
  <c r="BB16"/>
  <c r="AD16"/>
  <c r="AS16"/>
  <c r="BD16"/>
  <c r="AV16"/>
  <c r="AY16"/>
  <c r="BF16"/>
  <c r="AB17"/>
  <c r="AQ17"/>
  <c r="BB17"/>
  <c r="AD17"/>
  <c r="AS17"/>
  <c r="BD17"/>
  <c r="AV17"/>
  <c r="AY17"/>
  <c r="BF17"/>
  <c r="AB18"/>
  <c r="AQ18"/>
  <c r="BB18"/>
  <c r="AD18"/>
  <c r="AS18"/>
  <c r="BD18"/>
  <c r="AV18"/>
  <c r="AY18"/>
  <c r="BF18"/>
  <c r="AB19"/>
  <c r="AQ19"/>
  <c r="BB19"/>
  <c r="AD19"/>
  <c r="AS19"/>
  <c r="BD19"/>
  <c r="AV19"/>
  <c r="AY19"/>
  <c r="BF19"/>
  <c r="AB20"/>
  <c r="AQ20"/>
  <c r="BB20"/>
  <c r="AD20"/>
  <c r="AS20"/>
  <c r="BD20"/>
  <c r="AV20"/>
  <c r="AY20"/>
  <c r="BF20"/>
  <c r="AB21"/>
  <c r="AQ21"/>
  <c r="BB21"/>
  <c r="AD21"/>
  <c r="AS21"/>
  <c r="BD21"/>
  <c r="AV21"/>
  <c r="AY21"/>
  <c r="BF21"/>
  <c r="AB22"/>
  <c r="AQ22"/>
  <c r="BB22"/>
  <c r="AD22"/>
  <c r="AS22"/>
  <c r="BD22"/>
  <c r="AV22"/>
  <c r="AY22"/>
  <c r="BF22"/>
  <c r="AB23"/>
  <c r="AQ23"/>
  <c r="BB23"/>
  <c r="AD23"/>
  <c r="AS23"/>
  <c r="BD23"/>
  <c r="AV23"/>
  <c r="AY23"/>
  <c r="BF23"/>
  <c r="AB24"/>
  <c r="AQ24"/>
  <c r="BB24"/>
  <c r="AD24"/>
  <c r="AS24"/>
  <c r="BD24"/>
  <c r="AV24"/>
  <c r="AY24"/>
  <c r="BF24"/>
  <c r="AB25"/>
  <c r="AQ25"/>
  <c r="BB25"/>
  <c r="AD25"/>
  <c r="AS25"/>
  <c r="BD25"/>
  <c r="AV25"/>
  <c r="AY25"/>
  <c r="BF25"/>
  <c r="AB26"/>
  <c r="AQ26"/>
  <c r="BB26"/>
  <c r="AD26"/>
  <c r="AS26"/>
  <c r="BD26"/>
  <c r="AV26"/>
  <c r="AY26"/>
  <c r="BF26"/>
  <c r="AB27"/>
  <c r="AQ27"/>
  <c r="BB27"/>
  <c r="AD27"/>
  <c r="AS27"/>
  <c r="BD27"/>
  <c r="AV27"/>
  <c r="AY27"/>
  <c r="BF27"/>
  <c r="AB28"/>
  <c r="AQ28"/>
  <c r="BB28"/>
  <c r="AD28"/>
  <c r="AS28"/>
  <c r="BD28"/>
  <c r="AV28"/>
  <c r="AY28"/>
  <c r="BF28"/>
  <c r="AB29"/>
  <c r="AQ29"/>
  <c r="BB29"/>
  <c r="AD29"/>
  <c r="AS29"/>
  <c r="BD29"/>
  <c r="AV29"/>
  <c r="AY29"/>
  <c r="BF29"/>
  <c r="AB30"/>
  <c r="AQ30"/>
  <c r="BB30"/>
  <c r="AD30"/>
  <c r="AS30"/>
  <c r="BD30"/>
  <c r="AV30"/>
  <c r="AY30"/>
  <c r="BF30"/>
  <c r="AB31"/>
  <c r="AQ31"/>
  <c r="BB31"/>
  <c r="AD31"/>
  <c r="AS31"/>
  <c r="BD31"/>
  <c r="AV31"/>
  <c r="AY31"/>
  <c r="BF31"/>
  <c r="AB32"/>
  <c r="AQ32"/>
  <c r="BB32"/>
  <c r="AD32"/>
  <c r="AS32"/>
  <c r="BD32"/>
  <c r="AV32"/>
  <c r="AY32"/>
  <c r="BF32"/>
  <c r="AB33"/>
  <c r="AQ33"/>
  <c r="BB33"/>
  <c r="AD33"/>
  <c r="AS33"/>
  <c r="BD33"/>
  <c r="AV33"/>
  <c r="AY33"/>
  <c r="BF33"/>
  <c r="AB34"/>
  <c r="AQ34"/>
  <c r="BB34"/>
  <c r="AD34"/>
  <c r="AS34"/>
  <c r="BD34"/>
  <c r="AV34"/>
  <c r="AY34"/>
  <c r="BF34"/>
  <c r="AB35"/>
  <c r="AQ35"/>
  <c r="BB35"/>
  <c r="AD35"/>
  <c r="AS35"/>
  <c r="BD35"/>
  <c r="AV35"/>
  <c r="AY35"/>
  <c r="BF35"/>
  <c r="AB36"/>
  <c r="AQ36"/>
  <c r="BB36"/>
  <c r="AD36"/>
  <c r="AS36"/>
  <c r="BD36"/>
  <c r="AV36"/>
  <c r="AY36"/>
  <c r="BF36"/>
  <c r="AB37"/>
  <c r="AQ37"/>
  <c r="BB37"/>
  <c r="AD37"/>
  <c r="AS37"/>
  <c r="BD37"/>
  <c r="AV37"/>
  <c r="AY37"/>
  <c r="BF37"/>
  <c r="AB38"/>
  <c r="AQ38"/>
  <c r="BB38"/>
  <c r="AD38"/>
  <c r="AS38"/>
  <c r="BD38"/>
  <c r="AV38"/>
  <c r="AY38"/>
  <c r="BF38"/>
  <c r="AB39"/>
  <c r="AQ39"/>
  <c r="BB39"/>
  <c r="AD39"/>
  <c r="AS39"/>
  <c r="BD39"/>
  <c r="AV39"/>
  <c r="AY39"/>
  <c r="BF39"/>
  <c r="AB40"/>
  <c r="AQ40"/>
  <c r="BB40"/>
  <c r="AD40"/>
  <c r="AS40"/>
  <c r="BD40"/>
  <c r="AV40"/>
  <c r="AY40"/>
  <c r="BF40"/>
  <c r="AB41"/>
  <c r="AQ41"/>
  <c r="BB41"/>
  <c r="AD41"/>
  <c r="AS41"/>
  <c r="BD41"/>
  <c r="AV41"/>
  <c r="AY41"/>
  <c r="BF41"/>
  <c r="AB42"/>
  <c r="AQ42"/>
  <c r="BB42"/>
  <c r="AD42"/>
  <c r="AS42"/>
  <c r="BD42"/>
  <c r="AV42"/>
  <c r="AY42"/>
  <c r="BF42"/>
  <c r="AB43"/>
  <c r="AQ43"/>
  <c r="BB43"/>
  <c r="AD43"/>
  <c r="AS43"/>
  <c r="BD43"/>
  <c r="AV43"/>
  <c r="AY43"/>
  <c r="BF43"/>
  <c r="AB44"/>
  <c r="AQ44"/>
  <c r="BB44"/>
  <c r="AD44"/>
  <c r="AS44"/>
  <c r="BD44"/>
  <c r="AV44"/>
  <c r="AY44"/>
  <c r="BF44"/>
  <c r="AB45"/>
  <c r="AQ45"/>
  <c r="BB45"/>
  <c r="AD45"/>
  <c r="AS45"/>
  <c r="BD45"/>
  <c r="AV45"/>
  <c r="AY45"/>
  <c r="BF45"/>
  <c r="AB46"/>
  <c r="AQ46"/>
  <c r="BB46"/>
  <c r="AD46"/>
  <c r="AS46"/>
  <c r="BD46"/>
  <c r="AV46"/>
  <c r="AY46"/>
  <c r="BF46"/>
  <c r="AB47"/>
  <c r="AQ47"/>
  <c r="BB47"/>
  <c r="AD47"/>
  <c r="AS47"/>
  <c r="BD47"/>
  <c r="AV47"/>
  <c r="AY47"/>
  <c r="BF47"/>
  <c r="AB48"/>
  <c r="AQ48"/>
  <c r="BB48"/>
  <c r="AD48"/>
  <c r="AS48"/>
  <c r="BD48"/>
  <c r="AV48"/>
  <c r="AY48"/>
  <c r="BF48"/>
  <c r="AB49"/>
  <c r="AQ49"/>
  <c r="BB49"/>
  <c r="AD49"/>
  <c r="AS49"/>
  <c r="BD49"/>
  <c r="AV49"/>
  <c r="AY49"/>
  <c r="BF49"/>
  <c r="AB50"/>
  <c r="AQ50"/>
  <c r="BB50"/>
  <c r="AD50"/>
  <c r="AS50"/>
  <c r="BD50"/>
  <c r="AV50"/>
  <c r="AY50"/>
  <c r="BF50"/>
  <c r="AB51"/>
  <c r="AQ51"/>
  <c r="BB51"/>
  <c r="AD51"/>
  <c r="AS51"/>
  <c r="BD51"/>
  <c r="AV51"/>
  <c r="AY51"/>
  <c r="BF51"/>
  <c r="AB52"/>
  <c r="AQ52"/>
  <c r="BB52"/>
  <c r="AD52"/>
  <c r="AS52"/>
  <c r="BD52"/>
  <c r="AV52"/>
  <c r="AY52"/>
  <c r="BF52"/>
  <c r="AB55"/>
  <c r="AQ55"/>
  <c r="BB55"/>
  <c r="AD55"/>
  <c r="AS55"/>
  <c r="BD55"/>
  <c r="AV55"/>
  <c r="AY55"/>
  <c r="BF55"/>
  <c r="AB56"/>
  <c r="AQ56"/>
  <c r="BB56"/>
  <c r="AD56"/>
  <c r="AS56"/>
  <c r="BD56"/>
  <c r="AV56"/>
  <c r="AY56"/>
  <c r="BF56"/>
  <c r="AB58"/>
  <c r="AQ58"/>
  <c r="BB58"/>
  <c r="AD58"/>
  <c r="AS58"/>
  <c r="BD58"/>
  <c r="AV58"/>
  <c r="AY58"/>
  <c r="BF58"/>
  <c r="AB59"/>
  <c r="AQ59"/>
  <c r="BB59"/>
  <c r="AD59"/>
  <c r="AS59"/>
  <c r="BD59"/>
  <c r="AV59"/>
  <c r="AY59"/>
  <c r="BF59"/>
  <c r="AB61"/>
  <c r="AQ61"/>
  <c r="BB61"/>
  <c r="AD61"/>
  <c r="AS61"/>
  <c r="BD61"/>
  <c r="AV61"/>
  <c r="AY61"/>
  <c r="BF61"/>
  <c r="AB67"/>
  <c r="AQ67"/>
  <c r="BB67"/>
  <c r="AD67"/>
  <c r="AS67"/>
  <c r="BD67"/>
  <c r="AB68"/>
  <c r="AL68"/>
  <c r="AQ68"/>
  <c r="BB68"/>
  <c r="AD68"/>
  <c r="AN68"/>
  <c r="AS68"/>
  <c r="BD68"/>
  <c r="AV68"/>
  <c r="AW68"/>
  <c r="AX68"/>
  <c r="AY68"/>
  <c r="BF68"/>
  <c r="AB69"/>
  <c r="AL69"/>
  <c r="AQ69"/>
  <c r="BB69"/>
  <c r="AD69"/>
  <c r="AN69"/>
  <c r="AS69"/>
  <c r="BD69"/>
  <c r="AV69"/>
  <c r="AW69"/>
  <c r="AX69"/>
  <c r="AY69"/>
  <c r="BF69"/>
  <c r="AB70"/>
  <c r="AL70"/>
  <c r="AQ70"/>
  <c r="BB70"/>
  <c r="AD70"/>
  <c r="AN70"/>
  <c r="AS70"/>
  <c r="BD70"/>
  <c r="AV70"/>
  <c r="AW70"/>
  <c r="AX70"/>
  <c r="AY70"/>
  <c r="BF70"/>
  <c r="AB71"/>
  <c r="AL71"/>
  <c r="AQ71"/>
  <c r="BB71"/>
  <c r="AD71"/>
  <c r="AN71"/>
  <c r="AS71"/>
  <c r="BD71"/>
  <c r="AV71"/>
  <c r="AW71"/>
  <c r="AX71"/>
  <c r="AY71"/>
  <c r="BF71"/>
  <c r="AB72"/>
  <c r="AL72"/>
  <c r="AQ72"/>
  <c r="BB72"/>
  <c r="AD72"/>
  <c r="AN72"/>
  <c r="AS72"/>
  <c r="BD72"/>
  <c r="AV72"/>
  <c r="AW72"/>
  <c r="AX72"/>
  <c r="AY72"/>
  <c r="BF72"/>
  <c r="AB73"/>
  <c r="AL73"/>
  <c r="AQ73"/>
  <c r="BB73"/>
  <c r="AD73"/>
  <c r="AN73"/>
  <c r="AS73"/>
  <c r="BD73"/>
  <c r="AV73"/>
  <c r="AW73"/>
  <c r="AX73"/>
  <c r="AY73"/>
  <c r="BF73"/>
  <c r="AB74"/>
  <c r="AL74"/>
  <c r="AQ74"/>
  <c r="BB74"/>
  <c r="AD74"/>
  <c r="AN74"/>
  <c r="AS74"/>
  <c r="BD74"/>
  <c r="AV74"/>
  <c r="AW74"/>
  <c r="AX74"/>
  <c r="AY74"/>
  <c r="BF74"/>
  <c r="AB75"/>
  <c r="AL75"/>
  <c r="AQ75"/>
  <c r="BB75"/>
  <c r="AD75"/>
  <c r="AN75"/>
  <c r="AS75"/>
  <c r="BD75"/>
  <c r="AV75"/>
  <c r="AW75"/>
  <c r="AX75"/>
  <c r="AY75"/>
  <c r="BF75"/>
  <c r="AB76"/>
  <c r="AL76"/>
  <c r="AQ76"/>
  <c r="BB76"/>
  <c r="AD76"/>
  <c r="AN76"/>
  <c r="AS76"/>
  <c r="BD76"/>
  <c r="AV76"/>
  <c r="AW76"/>
  <c r="AX76"/>
  <c r="AY76"/>
  <c r="BF76"/>
  <c r="AB77"/>
  <c r="AL77"/>
  <c r="AQ77"/>
  <c r="BB77"/>
  <c r="AD77"/>
  <c r="AN77"/>
  <c r="AS77"/>
  <c r="BD77"/>
  <c r="AV77"/>
  <c r="AW77"/>
  <c r="AX77"/>
  <c r="AY77"/>
  <c r="BF77"/>
  <c r="AB78"/>
  <c r="AQ78"/>
  <c r="BB78"/>
  <c r="AD78"/>
  <c r="AS78"/>
  <c r="BD78"/>
  <c r="AV78"/>
  <c r="AW78"/>
  <c r="AX78"/>
  <c r="AY78"/>
  <c r="BF78"/>
  <c r="AB79"/>
  <c r="AQ79"/>
  <c r="BB79"/>
  <c r="AD79"/>
  <c r="AS79"/>
  <c r="BD79"/>
  <c r="AV79"/>
  <c r="AW79"/>
  <c r="AX79"/>
  <c r="AY79"/>
  <c r="BF79"/>
  <c r="AB80"/>
  <c r="AQ80"/>
  <c r="BB80"/>
  <c r="AD80"/>
  <c r="AS80"/>
  <c r="BD80"/>
  <c r="AV80"/>
  <c r="AW80"/>
  <c r="AX80"/>
  <c r="AY80"/>
  <c r="BF80"/>
  <c r="AB81"/>
  <c r="AQ81"/>
  <c r="BB81"/>
  <c r="AD81"/>
  <c r="AS81"/>
  <c r="BD81"/>
  <c r="AV81"/>
  <c r="AW81"/>
  <c r="AX81"/>
  <c r="AY81"/>
  <c r="BF81"/>
  <c r="AB82"/>
  <c r="AQ82"/>
  <c r="BB82"/>
  <c r="AD82"/>
  <c r="AS82"/>
  <c r="BD82"/>
  <c r="AV82"/>
  <c r="AW82"/>
  <c r="AX82"/>
  <c r="AY82"/>
  <c r="BF82"/>
  <c r="AB83"/>
  <c r="AQ83"/>
  <c r="BB83"/>
  <c r="AD83"/>
  <c r="AS83"/>
  <c r="BD83"/>
  <c r="AV83"/>
  <c r="AW83"/>
  <c r="AX83"/>
  <c r="AY83"/>
  <c r="BF83"/>
  <c r="AB84"/>
  <c r="AQ84"/>
  <c r="BB84"/>
  <c r="AD84"/>
  <c r="AS84"/>
  <c r="BD84"/>
  <c r="AV84"/>
  <c r="AW84"/>
  <c r="AX84"/>
  <c r="AY84"/>
  <c r="BF84"/>
  <c r="AB85"/>
  <c r="AL85"/>
  <c r="AQ85"/>
  <c r="BB85"/>
  <c r="AD85"/>
  <c r="AN85"/>
  <c r="AS85"/>
  <c r="BD85"/>
  <c r="AV85"/>
  <c r="AW85"/>
  <c r="AX85"/>
  <c r="AY85"/>
  <c r="BF85"/>
  <c r="AB86"/>
  <c r="AG86"/>
  <c r="AL86"/>
  <c r="AQ86"/>
  <c r="BB86"/>
  <c r="AD86"/>
  <c r="AI86"/>
  <c r="AN86"/>
  <c r="AS86"/>
  <c r="BD86"/>
  <c r="AV86"/>
  <c r="AW86"/>
  <c r="AX86"/>
  <c r="AY86"/>
  <c r="BF86"/>
  <c r="AB87"/>
  <c r="AG87"/>
  <c r="AL87"/>
  <c r="AQ87"/>
  <c r="BB87"/>
  <c r="AD87"/>
  <c r="AI87"/>
  <c r="AN87"/>
  <c r="AS87"/>
  <c r="BD87"/>
  <c r="AV87"/>
  <c r="AW87"/>
  <c r="AX87"/>
  <c r="AY87"/>
  <c r="BF87"/>
  <c r="AB88"/>
  <c r="AG88"/>
  <c r="AL88"/>
  <c r="BB88"/>
  <c r="AD88"/>
  <c r="AI88"/>
  <c r="AN88"/>
  <c r="BD88"/>
  <c r="AB93"/>
  <c r="AG93"/>
  <c r="AL93"/>
  <c r="BB93"/>
  <c r="AD93"/>
  <c r="AI93"/>
  <c r="AN93"/>
  <c r="BD93"/>
  <c r="BF93"/>
  <c r="AB98"/>
  <c r="AG98"/>
  <c r="AL98"/>
  <c r="BB98"/>
  <c r="AD98"/>
  <c r="AI98"/>
  <c r="AN98"/>
  <c r="BD98"/>
  <c r="BF98"/>
  <c r="AB103"/>
  <c r="AG103"/>
  <c r="AL103"/>
  <c r="BB103"/>
  <c r="AD103"/>
  <c r="AI103"/>
  <c r="AN103"/>
  <c r="BD103"/>
  <c r="BF103"/>
  <c r="AB108"/>
  <c r="AG108"/>
  <c r="AL108"/>
  <c r="AQ108"/>
  <c r="BB108"/>
  <c r="AD108"/>
  <c r="AI108"/>
  <c r="AN108"/>
  <c r="AS108"/>
  <c r="BD108"/>
  <c r="AV108"/>
  <c r="AW108"/>
  <c r="AX108"/>
  <c r="AY108"/>
  <c r="BF108"/>
  <c r="AB109"/>
  <c r="AG109"/>
  <c r="AL109"/>
  <c r="AQ109"/>
  <c r="BB109"/>
  <c r="AD109"/>
  <c r="AI109"/>
  <c r="AN109"/>
  <c r="AS109"/>
  <c r="BD109"/>
  <c r="AV109"/>
  <c r="AW109"/>
  <c r="AX109"/>
  <c r="AY109"/>
  <c r="BF109"/>
  <c r="AB110"/>
  <c r="AG110"/>
  <c r="AL110"/>
  <c r="AQ110"/>
  <c r="BB110"/>
  <c r="AD110"/>
  <c r="AI110"/>
  <c r="AN110"/>
  <c r="AS110"/>
  <c r="BD110"/>
  <c r="AV110"/>
  <c r="AW110"/>
  <c r="AX110"/>
  <c r="AY110"/>
  <c r="BF110"/>
  <c r="AB111"/>
  <c r="AG111"/>
  <c r="AL111"/>
  <c r="AQ111"/>
  <c r="BB111"/>
  <c r="AD111"/>
  <c r="AI111"/>
  <c r="AN111"/>
  <c r="AS111"/>
  <c r="BD111"/>
  <c r="AV111"/>
  <c r="AW111"/>
  <c r="AX111"/>
  <c r="AY111"/>
  <c r="BF111"/>
  <c r="AB112"/>
  <c r="AG112"/>
  <c r="AL112"/>
  <c r="AQ112"/>
  <c r="BB112"/>
  <c r="AD112"/>
  <c r="AI112"/>
  <c r="AN112"/>
  <c r="AS112"/>
  <c r="BD112"/>
  <c r="AV112"/>
  <c r="AW112"/>
  <c r="AX112"/>
  <c r="AY112"/>
  <c r="BF112"/>
  <c r="AB113"/>
  <c r="AG113"/>
  <c r="AL113"/>
  <c r="AQ113"/>
  <c r="BB113"/>
  <c r="AD113"/>
  <c r="AI113"/>
  <c r="AN113"/>
  <c r="AS113"/>
  <c r="BD113"/>
  <c r="AV113"/>
  <c r="AW113"/>
  <c r="AX113"/>
  <c r="AY113"/>
  <c r="BF113"/>
  <c r="AB114"/>
  <c r="AG114"/>
  <c r="AL114"/>
  <c r="AQ114"/>
  <c r="BB114"/>
  <c r="AD114"/>
  <c r="AI114"/>
  <c r="AN114"/>
  <c r="AS114"/>
  <c r="BD114"/>
  <c r="AV114"/>
  <c r="AW114"/>
  <c r="AX114"/>
  <c r="AY114"/>
  <c r="BF114"/>
  <c r="AB115"/>
  <c r="AG115"/>
  <c r="AL115"/>
  <c r="AQ115"/>
  <c r="BB115"/>
  <c r="AD115"/>
  <c r="AI115"/>
  <c r="AN115"/>
  <c r="AS115"/>
  <c r="BD115"/>
  <c r="AV115"/>
  <c r="AW115"/>
  <c r="AX115"/>
  <c r="AY115"/>
  <c r="BF115"/>
  <c r="AB116"/>
  <c r="AG116"/>
  <c r="AL116"/>
  <c r="AQ116"/>
  <c r="BB116"/>
  <c r="AD116"/>
  <c r="AI116"/>
  <c r="AN116"/>
  <c r="AS116"/>
  <c r="BD116"/>
  <c r="AV116"/>
  <c r="AW116"/>
  <c r="AX116"/>
  <c r="AY116"/>
  <c r="BF116"/>
  <c r="AB117"/>
  <c r="AG117"/>
  <c r="AL117"/>
  <c r="AQ117"/>
  <c r="BB117"/>
  <c r="AD117"/>
  <c r="AI117"/>
  <c r="AN117"/>
  <c r="AS117"/>
  <c r="BD117"/>
  <c r="AV117"/>
  <c r="AW117"/>
  <c r="AX117"/>
  <c r="AY117"/>
  <c r="BF117"/>
  <c r="AB118"/>
  <c r="AG118"/>
  <c r="AL118"/>
  <c r="AQ118"/>
  <c r="BB118"/>
  <c r="AD118"/>
  <c r="AI118"/>
  <c r="AN118"/>
  <c r="AS118"/>
  <c r="BD118"/>
  <c r="AV118"/>
  <c r="AW118"/>
  <c r="AX118"/>
  <c r="AY118"/>
  <c r="BF118"/>
  <c r="AB119"/>
  <c r="AG119"/>
  <c r="AL119"/>
  <c r="AQ119"/>
  <c r="BB119"/>
  <c r="AD119"/>
  <c r="AI119"/>
  <c r="AN119"/>
  <c r="AS119"/>
  <c r="BD119"/>
  <c r="AV119"/>
  <c r="AW119"/>
  <c r="AX119"/>
  <c r="AY119"/>
  <c r="BF119"/>
  <c r="AB120"/>
  <c r="AG120"/>
  <c r="AL120"/>
  <c r="AQ120"/>
  <c r="BB120"/>
  <c r="AD120"/>
  <c r="AI120"/>
  <c r="AN120"/>
  <c r="AS120"/>
  <c r="BD120"/>
  <c r="AV120"/>
  <c r="AW120"/>
  <c r="AX120"/>
  <c r="AY120"/>
  <c r="BF120"/>
  <c r="AB121"/>
  <c r="AG121"/>
  <c r="AL121"/>
  <c r="AQ121"/>
  <c r="BB121"/>
  <c r="AD121"/>
  <c r="AI121"/>
  <c r="AN121"/>
  <c r="AS121"/>
  <c r="BD121"/>
  <c r="AV121"/>
  <c r="AW121"/>
  <c r="AX121"/>
  <c r="AY121"/>
  <c r="BF121"/>
  <c r="AB122"/>
  <c r="AG122"/>
  <c r="AL122"/>
  <c r="AQ122"/>
  <c r="BB122"/>
  <c r="AD122"/>
  <c r="AI122"/>
  <c r="AN122"/>
  <c r="AS122"/>
  <c r="BD122"/>
  <c r="AV122"/>
  <c r="AW122"/>
  <c r="AX122"/>
  <c r="AY122"/>
  <c r="BF122"/>
  <c r="AB123"/>
  <c r="AG123"/>
  <c r="AL123"/>
  <c r="AQ123"/>
  <c r="BB123"/>
  <c r="AD123"/>
  <c r="AI123"/>
  <c r="AN123"/>
  <c r="AS123"/>
  <c r="BD123"/>
  <c r="AV123"/>
  <c r="AW123"/>
  <c r="AX123"/>
  <c r="AY123"/>
  <c r="BF123"/>
  <c r="AB124"/>
  <c r="AG124"/>
  <c r="AL124"/>
  <c r="AQ124"/>
  <c r="BB124"/>
  <c r="AD124"/>
  <c r="AI124"/>
  <c r="AN124"/>
  <c r="AS124"/>
  <c r="BD124"/>
  <c r="AV124"/>
  <c r="AW124"/>
  <c r="AX124"/>
  <c r="AY124"/>
  <c r="BF124"/>
  <c r="AB125"/>
  <c r="AG125"/>
  <c r="AL125"/>
  <c r="AQ125"/>
  <c r="BB125"/>
  <c r="AD125"/>
  <c r="AI125"/>
  <c r="AN125"/>
  <c r="AS125"/>
  <c r="BD125"/>
  <c r="AV125"/>
  <c r="AW125"/>
  <c r="AX125"/>
  <c r="AY125"/>
  <c r="BF125"/>
  <c r="AB126"/>
  <c r="AG126"/>
  <c r="AL126"/>
  <c r="AQ126"/>
  <c r="BB126"/>
  <c r="AD126"/>
  <c r="AI126"/>
  <c r="AN126"/>
  <c r="AS126"/>
  <c r="BD126"/>
  <c r="AV126"/>
  <c r="AW126"/>
  <c r="AX126"/>
  <c r="AY126"/>
  <c r="BF126"/>
  <c r="AB127"/>
  <c r="AG127"/>
  <c r="AL127"/>
  <c r="AQ127"/>
  <c r="BB127"/>
  <c r="AD127"/>
  <c r="AI127"/>
  <c r="AN127"/>
  <c r="AS127"/>
  <c r="BD127"/>
  <c r="AV127"/>
  <c r="AW127"/>
  <c r="AX127"/>
  <c r="AY127"/>
  <c r="BF127"/>
  <c r="AB128"/>
  <c r="AG128"/>
  <c r="AL128"/>
  <c r="AQ128"/>
  <c r="BB128"/>
  <c r="AD128"/>
  <c r="AI128"/>
  <c r="AN128"/>
  <c r="AS128"/>
  <c r="BD128"/>
  <c r="AV128"/>
  <c r="AW128"/>
  <c r="AX128"/>
  <c r="AY128"/>
  <c r="BF128"/>
  <c r="AB129"/>
  <c r="AG129"/>
  <c r="AL129"/>
  <c r="AQ129"/>
  <c r="BB129"/>
  <c r="AD129"/>
  <c r="AI129"/>
  <c r="AN129"/>
  <c r="AS129"/>
  <c r="BD129"/>
  <c r="AV129"/>
  <c r="AW129"/>
  <c r="AX129"/>
  <c r="AY129"/>
  <c r="BF129"/>
  <c r="AB130"/>
  <c r="AG130"/>
  <c r="AL130"/>
  <c r="AQ130"/>
  <c r="BB130"/>
  <c r="AD130"/>
  <c r="AI130"/>
  <c r="AN130"/>
  <c r="AS130"/>
  <c r="BD130"/>
  <c r="AV130"/>
  <c r="AW130"/>
  <c r="AX130"/>
  <c r="AY130"/>
  <c r="BF130"/>
  <c r="AB131"/>
  <c r="AG131"/>
  <c r="AL131"/>
  <c r="AQ131"/>
  <c r="BB131"/>
  <c r="AD131"/>
  <c r="AI131"/>
  <c r="AN131"/>
  <c r="AS131"/>
  <c r="BD131"/>
  <c r="AV131"/>
  <c r="AW131"/>
  <c r="AX131"/>
  <c r="AY131"/>
  <c r="BF131"/>
  <c r="AB132"/>
  <c r="AG132"/>
  <c r="AL132"/>
  <c r="AQ132"/>
  <c r="BB132"/>
  <c r="AD132"/>
  <c r="AI132"/>
  <c r="AN132"/>
  <c r="AS132"/>
  <c r="BD132"/>
  <c r="AV132"/>
  <c r="AW132"/>
  <c r="AX132"/>
  <c r="AY132"/>
  <c r="BF132"/>
  <c r="AB133"/>
  <c r="AG133"/>
  <c r="AL133"/>
  <c r="AQ133"/>
  <c r="BB133"/>
  <c r="AD133"/>
  <c r="AI133"/>
  <c r="AN133"/>
  <c r="AS133"/>
  <c r="BD133"/>
  <c r="AV133"/>
  <c r="AW133"/>
  <c r="AX133"/>
  <c r="AY133"/>
  <c r="BF133"/>
  <c r="AB134"/>
  <c r="AG134"/>
  <c r="AL134"/>
  <c r="AQ134"/>
  <c r="BB134"/>
  <c r="AD134"/>
  <c r="AI134"/>
  <c r="AN134"/>
  <c r="AS134"/>
  <c r="BD134"/>
  <c r="AV134"/>
  <c r="AW134"/>
  <c r="AX134"/>
  <c r="AY134"/>
  <c r="BF134"/>
  <c r="AB135"/>
  <c r="AG135"/>
  <c r="AL135"/>
  <c r="AQ135"/>
  <c r="BB135"/>
  <c r="AD135"/>
  <c r="AI135"/>
  <c r="AN135"/>
  <c r="AS135"/>
  <c r="BD135"/>
  <c r="AV135"/>
  <c r="AW135"/>
  <c r="AX135"/>
  <c r="AY135"/>
  <c r="BF135"/>
  <c r="AB136"/>
  <c r="AG136"/>
  <c r="AL136"/>
  <c r="AQ136"/>
  <c r="BB136"/>
  <c r="AD136"/>
  <c r="AI136"/>
  <c r="AN136"/>
  <c r="AS136"/>
  <c r="BD136"/>
  <c r="AV136"/>
  <c r="AW136"/>
  <c r="AX136"/>
  <c r="AY136"/>
  <c r="BF136"/>
  <c r="AB137"/>
  <c r="AG137"/>
  <c r="AL137"/>
  <c r="AQ137"/>
  <c r="BB137"/>
  <c r="AD137"/>
  <c r="AI137"/>
  <c r="AN137"/>
  <c r="AS137"/>
  <c r="BD137"/>
  <c r="AV137"/>
  <c r="AW137"/>
  <c r="AX137"/>
  <c r="AY137"/>
  <c r="BF137"/>
  <c r="AB138"/>
  <c r="AG138"/>
  <c r="AL138"/>
  <c r="AQ138"/>
  <c r="BB138"/>
  <c r="AD138"/>
  <c r="AI138"/>
  <c r="AN138"/>
  <c r="AS138"/>
  <c r="BD138"/>
  <c r="AV138"/>
  <c r="AW138"/>
  <c r="AX138"/>
  <c r="AY138"/>
  <c r="BF138"/>
  <c r="AB139"/>
  <c r="AG139"/>
  <c r="AL139"/>
  <c r="AQ139"/>
  <c r="BB139"/>
  <c r="AD139"/>
  <c r="AI139"/>
  <c r="AN139"/>
  <c r="AS139"/>
  <c r="BD139"/>
  <c r="AV139"/>
  <c r="AW139"/>
  <c r="AX139"/>
  <c r="AY139"/>
  <c r="BF139"/>
  <c r="AB140"/>
  <c r="AG140"/>
  <c r="AL140"/>
  <c r="AQ140"/>
  <c r="BB140"/>
  <c r="AD140"/>
  <c r="AI140"/>
  <c r="AN140"/>
  <c r="AS140"/>
  <c r="BD140"/>
  <c r="AV140"/>
  <c r="AW140"/>
  <c r="AX140"/>
  <c r="AY140"/>
  <c r="BF140"/>
  <c r="AB141"/>
  <c r="AG141"/>
  <c r="AL141"/>
  <c r="AQ141"/>
  <c r="BB141"/>
  <c r="AD141"/>
  <c r="AI141"/>
  <c r="AN141"/>
  <c r="AS141"/>
  <c r="BD141"/>
  <c r="AV141"/>
  <c r="AW141"/>
  <c r="AX141"/>
  <c r="AY141"/>
  <c r="BF141"/>
  <c r="AB142"/>
  <c r="AG142"/>
  <c r="AL142"/>
  <c r="AQ142"/>
  <c r="BB142"/>
  <c r="AD142"/>
  <c r="AI142"/>
  <c r="AN142"/>
  <c r="AS142"/>
  <c r="BD142"/>
  <c r="AV142"/>
  <c r="AW142"/>
  <c r="AX142"/>
  <c r="AY142"/>
  <c r="BF142"/>
  <c r="AB143"/>
  <c r="AG143"/>
  <c r="AL143"/>
  <c r="AQ143"/>
  <c r="BB143"/>
  <c r="AD143"/>
  <c r="AI143"/>
  <c r="AN143"/>
  <c r="AS143"/>
  <c r="BD143"/>
  <c r="AV143"/>
  <c r="AW143"/>
  <c r="AX143"/>
  <c r="AY143"/>
  <c r="BF143"/>
  <c r="AB144"/>
  <c r="AG144"/>
  <c r="AL144"/>
  <c r="AQ144"/>
  <c r="BB144"/>
  <c r="AD144"/>
  <c r="AI144"/>
  <c r="AN144"/>
  <c r="AS144"/>
  <c r="BD144"/>
  <c r="AV144"/>
  <c r="AW144"/>
  <c r="AX144"/>
  <c r="AY144"/>
  <c r="BF144"/>
  <c r="AB145"/>
  <c r="AG145"/>
  <c r="AL145"/>
  <c r="AQ145"/>
  <c r="BB145"/>
  <c r="AD145"/>
  <c r="AI145"/>
  <c r="AN145"/>
  <c r="AS145"/>
  <c r="BD145"/>
  <c r="AV145"/>
  <c r="AW145"/>
  <c r="AX145"/>
  <c r="AY145"/>
  <c r="BF145"/>
  <c r="AB146"/>
  <c r="AG146"/>
  <c r="AL146"/>
  <c r="AQ146"/>
  <c r="BB146"/>
  <c r="AD146"/>
  <c r="AI146"/>
  <c r="AN146"/>
  <c r="AS146"/>
  <c r="BD146"/>
  <c r="AV146"/>
  <c r="AW146"/>
  <c r="AX146"/>
  <c r="AY146"/>
  <c r="BF146"/>
  <c r="AB8"/>
  <c r="AQ8"/>
  <c r="BB8"/>
  <c r="AD8"/>
  <c r="AS8"/>
  <c r="BD8"/>
  <c r="AV8"/>
  <c r="AY8"/>
  <c r="BF8"/>
  <c r="AV147"/>
  <c r="AW147"/>
  <c r="AX147"/>
  <c r="AY147"/>
  <c r="AB147"/>
  <c r="AG147"/>
  <c r="AL147"/>
  <c r="AQ147"/>
  <c r="BB147"/>
  <c r="AD147"/>
  <c r="AI147"/>
  <c r="AN147"/>
  <c r="AS147"/>
  <c r="BD147"/>
  <c r="BF147"/>
  <c r="AV103"/>
  <c r="AW103"/>
  <c r="AX103"/>
  <c r="AV98"/>
  <c r="AW98"/>
  <c r="AX98"/>
  <c r="AV93"/>
  <c r="AW93"/>
  <c r="AX93"/>
  <c r="AV88"/>
  <c r="AW88"/>
  <c r="AX88"/>
  <c r="AV67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08"/>
  <c r="I103"/>
  <c r="I98"/>
  <c r="I93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5"/>
  <c r="I56"/>
  <c r="I58"/>
  <c r="I59"/>
  <c r="I61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"/>
  <c r="P109"/>
  <c r="L109"/>
  <c r="M109"/>
  <c r="N109"/>
  <c r="O109"/>
  <c r="Q109"/>
  <c r="P110"/>
  <c r="L110"/>
  <c r="M110"/>
  <c r="N110"/>
  <c r="O110"/>
  <c r="Q110"/>
  <c r="P111"/>
  <c r="L111"/>
  <c r="M111"/>
  <c r="N111"/>
  <c r="O111"/>
  <c r="Q111"/>
  <c r="P112"/>
  <c r="L112"/>
  <c r="M112"/>
  <c r="N112"/>
  <c r="O112"/>
  <c r="Q112"/>
  <c r="P113"/>
  <c r="L113"/>
  <c r="M113"/>
  <c r="N113"/>
  <c r="O113"/>
  <c r="Q113"/>
  <c r="P114"/>
  <c r="L114"/>
  <c r="M114"/>
  <c r="N114"/>
  <c r="O114"/>
  <c r="Q114"/>
  <c r="P115"/>
  <c r="L115"/>
  <c r="M115"/>
  <c r="N115"/>
  <c r="O115"/>
  <c r="Q115"/>
  <c r="P116"/>
  <c r="L116"/>
  <c r="M116"/>
  <c r="N116"/>
  <c r="O116"/>
  <c r="Q116"/>
  <c r="P117"/>
  <c r="L117"/>
  <c r="M117"/>
  <c r="N117"/>
  <c r="O117"/>
  <c r="Q117"/>
  <c r="P118"/>
  <c r="L118"/>
  <c r="M118"/>
  <c r="N118"/>
  <c r="O118"/>
  <c r="Q118"/>
  <c r="P119"/>
  <c r="L119"/>
  <c r="M119"/>
  <c r="N119"/>
  <c r="O119"/>
  <c r="Q119"/>
  <c r="P120"/>
  <c r="L120"/>
  <c r="M120"/>
  <c r="N120"/>
  <c r="O120"/>
  <c r="Q120"/>
  <c r="P121"/>
  <c r="L121"/>
  <c r="M121"/>
  <c r="N121"/>
  <c r="O121"/>
  <c r="Q121"/>
  <c r="P122"/>
  <c r="L122"/>
  <c r="M122"/>
  <c r="N122"/>
  <c r="O122"/>
  <c r="Q122"/>
  <c r="P123"/>
  <c r="L123"/>
  <c r="M123"/>
  <c r="N123"/>
  <c r="O123"/>
  <c r="Q123"/>
  <c r="P124"/>
  <c r="L124"/>
  <c r="M124"/>
  <c r="N124"/>
  <c r="O124"/>
  <c r="Q124"/>
  <c r="P125"/>
  <c r="L125"/>
  <c r="M125"/>
  <c r="N125"/>
  <c r="O125"/>
  <c r="Q125"/>
  <c r="P126"/>
  <c r="L126"/>
  <c r="M126"/>
  <c r="N126"/>
  <c r="O126"/>
  <c r="Q126"/>
  <c r="P127"/>
  <c r="L127"/>
  <c r="M127"/>
  <c r="N127"/>
  <c r="O127"/>
  <c r="Q127"/>
  <c r="P128"/>
  <c r="L128"/>
  <c r="M128"/>
  <c r="N128"/>
  <c r="O128"/>
  <c r="Q128"/>
  <c r="P129"/>
  <c r="L129"/>
  <c r="M129"/>
  <c r="N129"/>
  <c r="O129"/>
  <c r="Q129"/>
  <c r="P130"/>
  <c r="L130"/>
  <c r="M130"/>
  <c r="N130"/>
  <c r="O130"/>
  <c r="Q130"/>
  <c r="P131"/>
  <c r="L131"/>
  <c r="M131"/>
  <c r="N131"/>
  <c r="O131"/>
  <c r="Q131"/>
  <c r="P132"/>
  <c r="L132"/>
  <c r="M132"/>
  <c r="N132"/>
  <c r="O132"/>
  <c r="Q132"/>
  <c r="P133"/>
  <c r="L133"/>
  <c r="M133"/>
  <c r="N133"/>
  <c r="O133"/>
  <c r="Q133"/>
  <c r="P134"/>
  <c r="L134"/>
  <c r="M134"/>
  <c r="N134"/>
  <c r="O134"/>
  <c r="Q134"/>
  <c r="P135"/>
  <c r="L135"/>
  <c r="M135"/>
  <c r="N135"/>
  <c r="O135"/>
  <c r="Q135"/>
  <c r="P136"/>
  <c r="L136"/>
  <c r="M136"/>
  <c r="N136"/>
  <c r="O136"/>
  <c r="Q136"/>
  <c r="P137"/>
  <c r="L137"/>
  <c r="M137"/>
  <c r="N137"/>
  <c r="O137"/>
  <c r="Q137"/>
  <c r="P138"/>
  <c r="L138"/>
  <c r="M138"/>
  <c r="N138"/>
  <c r="O138"/>
  <c r="Q138"/>
  <c r="P139"/>
  <c r="L139"/>
  <c r="M139"/>
  <c r="N139"/>
  <c r="O139"/>
  <c r="Q139"/>
  <c r="P140"/>
  <c r="L140"/>
  <c r="M140"/>
  <c r="N140"/>
  <c r="O140"/>
  <c r="Q140"/>
  <c r="P141"/>
  <c r="L141"/>
  <c r="M141"/>
  <c r="N141"/>
  <c r="O141"/>
  <c r="Q141"/>
  <c r="P142"/>
  <c r="L142"/>
  <c r="M142"/>
  <c r="N142"/>
  <c r="O142"/>
  <c r="Q142"/>
  <c r="P143"/>
  <c r="L143"/>
  <c r="M143"/>
  <c r="N143"/>
  <c r="O143"/>
  <c r="Q143"/>
  <c r="P144"/>
  <c r="L144"/>
  <c r="M144"/>
  <c r="N144"/>
  <c r="O144"/>
  <c r="Q144"/>
  <c r="P145"/>
  <c r="L145"/>
  <c r="M145"/>
  <c r="N145"/>
  <c r="O145"/>
  <c r="Q145"/>
  <c r="P146"/>
  <c r="L146"/>
  <c r="M146"/>
  <c r="N146"/>
  <c r="O146"/>
  <c r="Q146"/>
  <c r="P147"/>
  <c r="L147"/>
  <c r="M147"/>
  <c r="N147"/>
  <c r="O147"/>
  <c r="Q147"/>
  <c r="P108"/>
  <c r="L108"/>
  <c r="M108"/>
  <c r="N108"/>
  <c r="O108"/>
  <c r="Q108"/>
  <c r="P103"/>
  <c r="L103"/>
  <c r="M103"/>
  <c r="N103"/>
  <c r="O103"/>
  <c r="Q103"/>
  <c r="P98"/>
  <c r="L98"/>
  <c r="M98"/>
  <c r="N98"/>
  <c r="O98"/>
  <c r="Q98"/>
  <c r="P93"/>
  <c r="L93"/>
  <c r="M93"/>
  <c r="N93"/>
  <c r="O93"/>
  <c r="Q93"/>
  <c r="P68"/>
  <c r="L68"/>
  <c r="N68"/>
  <c r="O68"/>
  <c r="Q68"/>
  <c r="P69"/>
  <c r="L69"/>
  <c r="N69"/>
  <c r="O69"/>
  <c r="Q69"/>
  <c r="P70"/>
  <c r="L70"/>
  <c r="N70"/>
  <c r="O70"/>
  <c r="Q70"/>
  <c r="P71"/>
  <c r="L71"/>
  <c r="N71"/>
  <c r="O71"/>
  <c r="Q71"/>
  <c r="P72"/>
  <c r="L72"/>
  <c r="N72"/>
  <c r="O72"/>
  <c r="Q72"/>
  <c r="P73"/>
  <c r="L73"/>
  <c r="N73"/>
  <c r="O73"/>
  <c r="Q73"/>
  <c r="P74"/>
  <c r="L74"/>
  <c r="N74"/>
  <c r="O74"/>
  <c r="Q74"/>
  <c r="P75"/>
  <c r="L75"/>
  <c r="N75"/>
  <c r="O75"/>
  <c r="Q75"/>
  <c r="P76"/>
  <c r="L76"/>
  <c r="N76"/>
  <c r="O76"/>
  <c r="Q76"/>
  <c r="P77"/>
  <c r="L77"/>
  <c r="N77"/>
  <c r="O77"/>
  <c r="Q77"/>
  <c r="P78"/>
  <c r="L78"/>
  <c r="O78"/>
  <c r="Q78"/>
  <c r="P79"/>
  <c r="L79"/>
  <c r="O79"/>
  <c r="Q79"/>
  <c r="P80"/>
  <c r="L80"/>
  <c r="O80"/>
  <c r="Q80"/>
  <c r="P81"/>
  <c r="L81"/>
  <c r="O81"/>
  <c r="Q81"/>
  <c r="P82"/>
  <c r="L82"/>
  <c r="O82"/>
  <c r="Q82"/>
  <c r="P83"/>
  <c r="L83"/>
  <c r="O83"/>
  <c r="Q83"/>
  <c r="P84"/>
  <c r="L84"/>
  <c r="O84"/>
  <c r="Q84"/>
  <c r="P85"/>
  <c r="L85"/>
  <c r="N85"/>
  <c r="O85"/>
  <c r="Q85"/>
  <c r="P86"/>
  <c r="L86"/>
  <c r="M86"/>
  <c r="N86"/>
  <c r="O86"/>
  <c r="Q86"/>
  <c r="P87"/>
  <c r="L87"/>
  <c r="M87"/>
  <c r="N87"/>
  <c r="O87"/>
  <c r="Q87"/>
  <c r="P88"/>
  <c r="L88"/>
  <c r="M88"/>
  <c r="N88"/>
  <c r="O88"/>
  <c r="Q88"/>
  <c r="P67"/>
  <c r="L67"/>
  <c r="O67"/>
  <c r="Q67"/>
  <c r="P61"/>
  <c r="L61"/>
  <c r="O61"/>
  <c r="Q61"/>
  <c r="P59"/>
  <c r="L59"/>
  <c r="O59"/>
  <c r="Q59"/>
  <c r="P58"/>
  <c r="L58"/>
  <c r="O58"/>
  <c r="Q58"/>
  <c r="P9"/>
  <c r="L9"/>
  <c r="O9"/>
  <c r="Q9"/>
  <c r="P10"/>
  <c r="L10"/>
  <c r="O10"/>
  <c r="Q10"/>
  <c r="P11"/>
  <c r="L11"/>
  <c r="O11"/>
  <c r="Q11"/>
  <c r="P12"/>
  <c r="L12"/>
  <c r="O12"/>
  <c r="Q12"/>
  <c r="P13"/>
  <c r="L13"/>
  <c r="O13"/>
  <c r="Q13"/>
  <c r="P14"/>
  <c r="L14"/>
  <c r="O14"/>
  <c r="Q14"/>
  <c r="P15"/>
  <c r="L15"/>
  <c r="O15"/>
  <c r="Q15"/>
  <c r="P16"/>
  <c r="L16"/>
  <c r="O16"/>
  <c r="Q16"/>
  <c r="P17"/>
  <c r="L17"/>
  <c r="O17"/>
  <c r="Q17"/>
  <c r="P18"/>
  <c r="L18"/>
  <c r="O18"/>
  <c r="Q18"/>
  <c r="P19"/>
  <c r="L19"/>
  <c r="O19"/>
  <c r="Q19"/>
  <c r="P20"/>
  <c r="L20"/>
  <c r="O20"/>
  <c r="Q20"/>
  <c r="P21"/>
  <c r="L21"/>
  <c r="O21"/>
  <c r="Q21"/>
  <c r="P22"/>
  <c r="L22"/>
  <c r="O22"/>
  <c r="Q22"/>
  <c r="P23"/>
  <c r="L23"/>
  <c r="O23"/>
  <c r="Q23"/>
  <c r="P24"/>
  <c r="L24"/>
  <c r="O24"/>
  <c r="Q24"/>
  <c r="P25"/>
  <c r="L25"/>
  <c r="O25"/>
  <c r="Q25"/>
  <c r="P26"/>
  <c r="L26"/>
  <c r="O26"/>
  <c r="Q26"/>
  <c r="P27"/>
  <c r="L27"/>
  <c r="O27"/>
  <c r="Q27"/>
  <c r="P28"/>
  <c r="L28"/>
  <c r="O28"/>
  <c r="Q28"/>
  <c r="P29"/>
  <c r="L29"/>
  <c r="O29"/>
  <c r="Q29"/>
  <c r="P30"/>
  <c r="L30"/>
  <c r="O30"/>
  <c r="Q30"/>
  <c r="P31"/>
  <c r="L31"/>
  <c r="O31"/>
  <c r="Q31"/>
  <c r="P32"/>
  <c r="L32"/>
  <c r="O32"/>
  <c r="Q32"/>
  <c r="P33"/>
  <c r="L33"/>
  <c r="O33"/>
  <c r="Q33"/>
  <c r="P34"/>
  <c r="L34"/>
  <c r="O34"/>
  <c r="Q34"/>
  <c r="P35"/>
  <c r="L35"/>
  <c r="O35"/>
  <c r="Q35"/>
  <c r="P36"/>
  <c r="L36"/>
  <c r="O36"/>
  <c r="Q36"/>
  <c r="P37"/>
  <c r="L37"/>
  <c r="O37"/>
  <c r="Q37"/>
  <c r="P38"/>
  <c r="L38"/>
  <c r="O38"/>
  <c r="Q38"/>
  <c r="P39"/>
  <c r="L39"/>
  <c r="O39"/>
  <c r="Q39"/>
  <c r="P40"/>
  <c r="L40"/>
  <c r="O40"/>
  <c r="Q40"/>
  <c r="P41"/>
  <c r="L41"/>
  <c r="O41"/>
  <c r="Q41"/>
  <c r="P42"/>
  <c r="L42"/>
  <c r="O42"/>
  <c r="Q42"/>
  <c r="P43"/>
  <c r="L43"/>
  <c r="O43"/>
  <c r="Q43"/>
  <c r="P44"/>
  <c r="L44"/>
  <c r="O44"/>
  <c r="Q44"/>
  <c r="P45"/>
  <c r="L45"/>
  <c r="O45"/>
  <c r="Q45"/>
  <c r="P46"/>
  <c r="L46"/>
  <c r="O46"/>
  <c r="Q46"/>
  <c r="P47"/>
  <c r="L47"/>
  <c r="O47"/>
  <c r="Q47"/>
  <c r="P48"/>
  <c r="L48"/>
  <c r="O48"/>
  <c r="Q48"/>
  <c r="P49"/>
  <c r="L49"/>
  <c r="O49"/>
  <c r="Q49"/>
  <c r="P50"/>
  <c r="L50"/>
  <c r="O50"/>
  <c r="Q50"/>
  <c r="P51"/>
  <c r="L51"/>
  <c r="O51"/>
  <c r="Q51"/>
  <c r="P52"/>
  <c r="L52"/>
  <c r="O52"/>
  <c r="Q52"/>
  <c r="P55"/>
  <c r="L55"/>
  <c r="O55"/>
  <c r="Q55"/>
  <c r="P56"/>
  <c r="L56"/>
  <c r="O56"/>
  <c r="Q56"/>
  <c r="P8"/>
  <c r="L8"/>
  <c r="O8"/>
  <c r="Q8"/>
  <c r="W109"/>
  <c r="X109"/>
  <c r="W110"/>
  <c r="X110"/>
  <c r="W111"/>
  <c r="X111"/>
  <c r="W112"/>
  <c r="X112"/>
  <c r="W113"/>
  <c r="X113"/>
  <c r="W114"/>
  <c r="X114"/>
  <c r="W115"/>
  <c r="X115"/>
  <c r="W116"/>
  <c r="X116"/>
  <c r="W117"/>
  <c r="X117"/>
  <c r="W118"/>
  <c r="X118"/>
  <c r="W119"/>
  <c r="X119"/>
  <c r="W120"/>
  <c r="X120"/>
  <c r="W121"/>
  <c r="X121"/>
  <c r="W122"/>
  <c r="X122"/>
  <c r="W123"/>
  <c r="X123"/>
  <c r="W124"/>
  <c r="X124"/>
  <c r="W125"/>
  <c r="X125"/>
  <c r="W126"/>
  <c r="X126"/>
  <c r="W127"/>
  <c r="X127"/>
  <c r="W128"/>
  <c r="X128"/>
  <c r="W129"/>
  <c r="X129"/>
  <c r="W130"/>
  <c r="X130"/>
  <c r="W131"/>
  <c r="X131"/>
  <c r="W132"/>
  <c r="X132"/>
  <c r="W133"/>
  <c r="X133"/>
  <c r="W134"/>
  <c r="X134"/>
  <c r="W135"/>
  <c r="X135"/>
  <c r="W136"/>
  <c r="X136"/>
  <c r="W137"/>
  <c r="X137"/>
  <c r="W138"/>
  <c r="X138"/>
  <c r="W139"/>
  <c r="X139"/>
  <c r="W140"/>
  <c r="X140"/>
  <c r="W141"/>
  <c r="X141"/>
  <c r="W142"/>
  <c r="X142"/>
  <c r="W143"/>
  <c r="X143"/>
  <c r="W144"/>
  <c r="X144"/>
  <c r="W145"/>
  <c r="X145"/>
  <c r="W146"/>
  <c r="X146"/>
  <c r="W147"/>
  <c r="X147"/>
  <c r="W108"/>
  <c r="X108"/>
  <c r="W103"/>
  <c r="X103"/>
  <c r="W98"/>
  <c r="X98"/>
  <c r="W93"/>
  <c r="X93"/>
  <c r="W79"/>
  <c r="X79"/>
  <c r="W80"/>
  <c r="X80"/>
  <c r="W81"/>
  <c r="X81"/>
  <c r="W82"/>
  <c r="X82"/>
  <c r="W83"/>
  <c r="X83"/>
  <c r="W84"/>
  <c r="X84"/>
  <c r="W85"/>
  <c r="X85"/>
  <c r="W86"/>
  <c r="X86"/>
  <c r="W87"/>
  <c r="X87"/>
  <c r="W88"/>
  <c r="X88"/>
  <c r="W43"/>
  <c r="X43"/>
  <c r="W44"/>
  <c r="X44"/>
  <c r="W45"/>
  <c r="X45"/>
  <c r="W46"/>
  <c r="X46"/>
  <c r="W47"/>
  <c r="X47"/>
  <c r="W48"/>
  <c r="X48"/>
  <c r="W49"/>
  <c r="X49"/>
  <c r="W50"/>
  <c r="X50"/>
  <c r="W51"/>
  <c r="X51"/>
  <c r="W52"/>
  <c r="X52"/>
  <c r="W55"/>
  <c r="X55"/>
  <c r="W56"/>
  <c r="X56"/>
  <c r="W58"/>
  <c r="X58"/>
  <c r="W59"/>
  <c r="X59"/>
  <c r="W61"/>
  <c r="X61"/>
  <c r="W67"/>
  <c r="X67"/>
  <c r="W68"/>
  <c r="X68"/>
  <c r="W69"/>
  <c r="X69"/>
  <c r="W70"/>
  <c r="X70"/>
  <c r="W71"/>
  <c r="X71"/>
  <c r="W72"/>
  <c r="X72"/>
  <c r="W73"/>
  <c r="X73"/>
  <c r="W74"/>
  <c r="X74"/>
  <c r="W75"/>
  <c r="X75"/>
  <c r="W76"/>
  <c r="X76"/>
  <c r="W77"/>
  <c r="X77"/>
  <c r="W78"/>
  <c r="X78"/>
  <c r="W9"/>
  <c r="X9"/>
  <c r="W10"/>
  <c r="X10"/>
  <c r="W11"/>
  <c r="X11"/>
  <c r="W12"/>
  <c r="X12"/>
  <c r="W13"/>
  <c r="X13"/>
  <c r="W14"/>
  <c r="X14"/>
  <c r="W15"/>
  <c r="X15"/>
  <c r="W16"/>
  <c r="X16"/>
  <c r="W17"/>
  <c r="X17"/>
  <c r="W18"/>
  <c r="X18"/>
  <c r="W19"/>
  <c r="X19"/>
  <c r="W20"/>
  <c r="X20"/>
  <c r="W21"/>
  <c r="X21"/>
  <c r="W22"/>
  <c r="X22"/>
  <c r="W23"/>
  <c r="X23"/>
  <c r="W24"/>
  <c r="X24"/>
  <c r="W25"/>
  <c r="X25"/>
  <c r="W26"/>
  <c r="X26"/>
  <c r="W27"/>
  <c r="X27"/>
  <c r="W28"/>
  <c r="X28"/>
  <c r="W29"/>
  <c r="X29"/>
  <c r="W30"/>
  <c r="X30"/>
  <c r="W31"/>
  <c r="X31"/>
  <c r="W32"/>
  <c r="X32"/>
  <c r="W33"/>
  <c r="X33"/>
  <c r="W34"/>
  <c r="X34"/>
  <c r="W35"/>
  <c r="X35"/>
  <c r="W36"/>
  <c r="X36"/>
  <c r="W37"/>
  <c r="X37"/>
  <c r="W38"/>
  <c r="X38"/>
  <c r="W39"/>
  <c r="X39"/>
  <c r="W40"/>
  <c r="X40"/>
  <c r="W41"/>
  <c r="X41"/>
  <c r="W42"/>
  <c r="X42"/>
  <c r="W8"/>
  <c r="X8"/>
  <c r="Y11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03"/>
  <c r="R98"/>
  <c r="R93"/>
  <c r="R8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7"/>
  <c r="Y116"/>
  <c r="Y115"/>
  <c r="Y114"/>
  <c r="Y113"/>
  <c r="Y112"/>
  <c r="Y111"/>
  <c r="Y110"/>
  <c r="Y109"/>
  <c r="Y108"/>
  <c r="Y103"/>
  <c r="Y98"/>
  <c r="Y93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57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H10" i="6"/>
  <c r="G10"/>
  <c r="F10"/>
  <c r="E10"/>
  <c r="D10"/>
  <c r="C10"/>
  <c r="B10"/>
</calcChain>
</file>

<file path=xl/sharedStrings.xml><?xml version="1.0" encoding="utf-8"?>
<sst xmlns="http://schemas.openxmlformats.org/spreadsheetml/2006/main" count="978" uniqueCount="244">
  <si>
    <t>Ministerio de Economía y Producción. 2006. Presupuesto de la Administración Nacional: Gastos por Finalidad – Función y Naturaleza Económica, 1965-2006, Buenos Aires: Ministerio de Economía y Producción, 2006.</t>
  </si>
  <si>
    <t>AFIP. Anuario Estadísticas Tributarias, 2009, URL: http://www.afip.gob.ar/estudios/anuario.asp, Date accessed: 07/2014.</t>
  </si>
  <si>
    <t>AFIP. Anuario Estadísticas Tributarias, 2007-2013, URL: http://www.afip.gob.ar/estudios/anuario.asp, Date accessed: 10/12/2014.</t>
  </si>
  <si>
    <t>Funciones Sociales, Q5</t>
  </si>
  <si>
    <t>Social Functions, Q1</t>
  </si>
  <si>
    <t>Public education</t>
  </si>
  <si>
    <t>Public health</t>
  </si>
  <si>
    <t>Non-contributory public pensions</t>
  </si>
  <si>
    <t>Total</t>
  </si>
  <si>
    <t>Year: 1996</t>
  </si>
  <si>
    <t>National taxes</t>
  </si>
  <si>
    <t>Quintile</t>
  </si>
  <si>
    <t>VAT</t>
  </si>
  <si>
    <t>Work</t>
  </si>
  <si>
    <t>Income - personal</t>
  </si>
  <si>
    <t>Income firms</t>
  </si>
  <si>
    <t>Excise</t>
  </si>
  <si>
    <t>Trade</t>
  </si>
  <si>
    <t>Wealth</t>
  </si>
  <si>
    <t>Direct</t>
  </si>
  <si>
    <t>Indirect</t>
  </si>
  <si>
    <r>
      <t xml:space="preserve">Ferreres, O. 2005. </t>
    </r>
    <r>
      <rPr>
        <i/>
        <sz val="12"/>
        <color indexed="8"/>
        <rFont val="Calibri"/>
      </rPr>
      <t>Dos siglos de economía argentina, 1810-2004</t>
    </r>
    <r>
      <rPr>
        <sz val="12"/>
        <color theme="1"/>
        <rFont val="Calibri"/>
        <family val="2"/>
        <scheme val="minor"/>
      </rPr>
      <t>. Buenos Aires: Editorial El Ateneo.</t>
    </r>
    <phoneticPr fontId="3" type="noConversion"/>
  </si>
  <si>
    <t>Tax incidence by decile, Sabaini et al. (2002)</t>
  </si>
  <si>
    <t>Decile</t>
  </si>
  <si>
    <t>Ganancias</t>
  </si>
  <si>
    <t>Internos</t>
  </si>
  <si>
    <t>Impacto distributivo del gasto público social en sectores y seguros sociales, por función</t>
  </si>
  <si>
    <t>Como % del ingreso disponible</t>
  </si>
  <si>
    <t>Quintil</t>
  </si>
  <si>
    <t>Sectores sociales</t>
  </si>
  <si>
    <t>Seguros sociales</t>
  </si>
  <si>
    <t>Salud</t>
  </si>
  <si>
    <t>Agua potable</t>
  </si>
  <si>
    <t>Vivienda</t>
  </si>
  <si>
    <t>Promoción y asistencia social</t>
  </si>
  <si>
    <t>Trabajo</t>
  </si>
  <si>
    <t>Source: Subsecretaria (2002), cuadro 2.3</t>
  </si>
  <si>
    <t xml:space="preserve"> LAA &amp; PL</t>
    <phoneticPr fontId="3" type="noConversion"/>
  </si>
  <si>
    <t>central, provincial, and municipal gov't</t>
    <phoneticPr fontId="3" type="noConversion"/>
  </si>
  <si>
    <r>
      <t xml:space="preserve">Macon, Jorge. 1985. </t>
    </r>
    <r>
      <rPr>
        <i/>
        <sz val="12"/>
        <color indexed="8"/>
        <rFont val="Calibri"/>
      </rPr>
      <t>Las finanzas públicas argentinas</t>
    </r>
    <r>
      <rPr>
        <sz val="12"/>
        <color theme="1"/>
        <rFont val="Calibri"/>
        <family val="2"/>
        <scheme val="minor"/>
      </rPr>
      <t>. Buenos Aires: Ediciones Macchi.</t>
    </r>
  </si>
  <si>
    <t>Includes central administration, provinces, and municipalities.</t>
  </si>
  <si>
    <t>1970-1979</t>
  </si>
  <si>
    <r>
      <t>References</t>
    </r>
    <r>
      <rPr>
        <sz val="12"/>
        <color theme="1"/>
        <rFont val="Calibri"/>
        <family val="2"/>
        <scheme val="minor"/>
      </rPr>
      <t>:</t>
    </r>
    <phoneticPr fontId="3" type="noConversion"/>
  </si>
  <si>
    <r>
      <t>Other secondary data sources (see references below for fuller citations)</t>
    </r>
    <r>
      <rPr>
        <sz val="12"/>
        <color theme="1"/>
        <rFont val="Calibri"/>
        <family val="2"/>
        <scheme val="minor"/>
      </rPr>
      <t>:</t>
    </r>
    <phoneticPr fontId="3" type="noConversion"/>
  </si>
  <si>
    <t>InfoLeg. 2014. “Presupuestos Nacionales”, URL: http://infoleg.mecon.gov.ar/?page_id=837, Date accessed: 07/2014-11/2014.</t>
  </si>
  <si>
    <t>Ministerio de Economía y Producción. "Informe Económico", various years.</t>
  </si>
  <si>
    <t>Housing and urban</t>
  </si>
  <si>
    <t>In-kind transfers</t>
  </si>
  <si>
    <t>2009-I</t>
  </si>
  <si>
    <t>2009-II</t>
  </si>
  <si>
    <t>Total Population</t>
  </si>
  <si>
    <t>Percent share of the quintile's income</t>
    <phoneticPr fontId="3" type="noConversion"/>
  </si>
  <si>
    <t>[Or the "incidence" relative to grand-average market income? -- PL]</t>
    <phoneticPr fontId="3" type="noConversion"/>
  </si>
  <si>
    <t>Percent shares of the total incidence over all five quintiles</t>
  </si>
  <si>
    <t>Percent shares of GDP</t>
  </si>
  <si>
    <r>
      <t xml:space="preserve">Apparently these refer to </t>
    </r>
    <r>
      <rPr>
        <b/>
        <u/>
        <sz val="14"/>
        <color indexed="10"/>
        <rFont val="Calibri"/>
      </rPr>
      <t>consolidated</t>
    </r>
    <r>
      <rPr>
        <b/>
        <sz val="14"/>
        <color indexed="10"/>
        <rFont val="Calibri"/>
      </rPr>
      <t xml:space="preserve"> government, as reflected in household survey data.  See Lustig (2011) and Gasparini (1999).</t>
    </r>
    <phoneticPr fontId="3" type="noConversion"/>
  </si>
  <si>
    <t>Comercio</t>
    <phoneticPr fontId="3" type="noConversion"/>
  </si>
  <si>
    <t>exterior</t>
    <phoneticPr fontId="3" type="noConversion"/>
  </si>
  <si>
    <t>Valor</t>
    <phoneticPr fontId="3" type="noConversion"/>
  </si>
  <si>
    <t>agregado</t>
    <phoneticPr fontId="3" type="noConversion"/>
  </si>
  <si>
    <t>Capitales</t>
    <phoneticPr fontId="3" type="noConversion"/>
  </si>
  <si>
    <t>y activos</t>
    <phoneticPr fontId="3" type="noConversion"/>
  </si>
  <si>
    <t>Bienese personales</t>
    <phoneticPr fontId="3" type="noConversion"/>
  </si>
  <si>
    <t>&amp; patrimonio</t>
    <phoneticPr fontId="3" type="noConversion"/>
  </si>
  <si>
    <t>Seguridad</t>
    <phoneticPr fontId="3" type="noConversion"/>
  </si>
  <si>
    <t>Social</t>
    <phoneticPr fontId="3" type="noConversion"/>
  </si>
  <si>
    <t>Year</t>
    <phoneticPr fontId="3" type="noConversion"/>
  </si>
  <si>
    <t>"Other spending" = Housing and urban.</t>
    <phoneticPr fontId="3" type="noConversion"/>
  </si>
  <si>
    <t>CAUTION: Inconsistent stacking before 1970</t>
    <phoneticPr fontId="3" type="noConversion"/>
  </si>
  <si>
    <t>(Lustig et al. 2011)</t>
    <phoneticPr fontId="3" type="noConversion"/>
  </si>
  <si>
    <t>Other soc transfers</t>
    <phoneticPr fontId="3" type="noConversion"/>
  </si>
  <si>
    <t xml:space="preserve">Oficina Nacional del Presupuesto. “Series estadísticas, Administración Nacional por Finalidad-Función y Naturaleza Económica, 2007, 2008, 2009, 2010, 2011, 2012, 2013”, URL: http://www.mecon.gov.ar/onp/html/#, Data accessed: 11/01/2014. </t>
  </si>
  <si>
    <t>Gómez Sabaini, Juan Carlos, Juan José Santieri, and Darío Alejandro Rossignolo, (2002)  La equidad distributiva y el</t>
  </si>
  <si>
    <r>
      <t xml:space="preserve">sistema tributario: un análisis para el caso argentino", </t>
    </r>
    <r>
      <rPr>
        <i/>
        <sz val="12"/>
        <color indexed="8"/>
        <rFont val="Calibri"/>
      </rPr>
      <t>CEPAL Gestión Pública</t>
    </r>
    <r>
      <rPr>
        <sz val="12"/>
        <color theme="1"/>
        <rFont val="Calibri"/>
        <family val="2"/>
        <scheme val="minor"/>
      </rPr>
      <t>.</t>
    </r>
  </si>
  <si>
    <t>de gastos de los hogares", Serie Gasto Público (12).</t>
  </si>
  <si>
    <t xml:space="preserve">Nominal GDP = 1900-1932: Ferreres (2005); 1932-2013: Ministerio de Economia y Produccion (2006) and Ministerio de Economía y Producción (various years). </t>
    <phoneticPr fontId="3" type="noConversion"/>
  </si>
  <si>
    <t xml:space="preserve"> AFIP. Anuario Estadísticas Tributarias, 2009, URL: http://www.afip.gob.ar/estudios/anuario.asp, Date accessed: 07/2014.</t>
  </si>
  <si>
    <t>Argentina, consolidated government</t>
  </si>
  <si>
    <t>1970-79</t>
  </si>
  <si>
    <t>1980-89</t>
  </si>
  <si>
    <t>1990-99</t>
  </si>
  <si>
    <t>2000-09</t>
  </si>
  <si>
    <t>1940-49</t>
  </si>
  <si>
    <t xml:space="preserve"> Average social spending as % of GDP, current prices</t>
  </si>
  <si>
    <t>Argentina, central, provincial, and municipal</t>
  </si>
  <si>
    <t>1950-59</t>
  </si>
  <si>
    <t>1960-69</t>
  </si>
  <si>
    <t xml:space="preserve">Total social spending </t>
  </si>
  <si>
    <t>in currency indicated on column B</t>
  </si>
  <si>
    <t>currency</t>
  </si>
  <si>
    <t>as share of GDP</t>
  </si>
  <si>
    <t>scope</t>
  </si>
  <si>
    <t>Argentina</t>
  </si>
  <si>
    <t>central gov't</t>
  </si>
  <si>
    <t>consolidated gov't</t>
  </si>
  <si>
    <t>central, provincial, and municipal gov't</t>
  </si>
  <si>
    <t>Argentina, central government</t>
  </si>
  <si>
    <t>1870-99</t>
  </si>
  <si>
    <t>1900-29</t>
  </si>
  <si>
    <t>Green shaded = we used these.</t>
    <phoneticPr fontId="3" type="noConversion"/>
  </si>
  <si>
    <t>SEDLAC (2014)</t>
  </si>
  <si>
    <t>Q1</t>
  </si>
  <si>
    <t>Q2</t>
  </si>
  <si>
    <t>Q3</t>
  </si>
  <si>
    <t>Q4</t>
  </si>
  <si>
    <t>Q5</t>
  </si>
  <si>
    <t>Direct taxes: cells = incidence as percentages of GDP</t>
    <phoneticPr fontId="3" type="noConversion"/>
  </si>
  <si>
    <t>Indirect taxes: cells = incidence as percentages of GDP</t>
    <phoneticPr fontId="3" type="noConversion"/>
  </si>
  <si>
    <t>Social security contributions: cells = incidence as %s of GDP</t>
    <phoneticPr fontId="3" type="noConversion"/>
  </si>
  <si>
    <t>burdens sum</t>
    <phoneticPr fontId="3" type="noConversion"/>
  </si>
  <si>
    <t>to soc exp?</t>
    <phoneticPr fontId="3" type="noConversion"/>
  </si>
  <si>
    <t>check: do all</t>
    <phoneticPr fontId="3" type="noConversion"/>
  </si>
  <si>
    <t>Net benefit (benefit - tax) as %'s of GDP</t>
    <phoneticPr fontId="3" type="noConversion"/>
  </si>
  <si>
    <t>Quintiles' tax burdens (to cover soc exp) as %'s of GDP</t>
    <phoneticPr fontId="3" type="noConversion"/>
  </si>
  <si>
    <r>
      <t xml:space="preserve">Dieguiez, Hector, Juan Jose Llach, and Alberto Petrecolla. 1990. </t>
    </r>
    <r>
      <rPr>
        <i/>
        <sz val="12"/>
        <color indexed="8"/>
        <rFont val="Calibri"/>
      </rPr>
      <t>El Gasto Publico Social</t>
    </r>
    <r>
      <rPr>
        <sz val="12"/>
        <color theme="1"/>
        <rFont val="Calibri"/>
        <family val="2"/>
        <scheme val="minor"/>
      </rPr>
      <t>. Buenos Aires: Ministerio de Economia.</t>
    </r>
  </si>
  <si>
    <t>Check sum</t>
    <phoneticPr fontId="3" type="noConversion"/>
  </si>
  <si>
    <t>all OK</t>
    <phoneticPr fontId="3" type="noConversion"/>
  </si>
  <si>
    <t>Check sum</t>
    <phoneticPr fontId="3" type="noConversion"/>
  </si>
  <si>
    <t xml:space="preserve">Includes central administation, provinces, municipalities, state-owned enterprises, and social security. </t>
  </si>
  <si>
    <t>1980-2009</t>
  </si>
  <si>
    <t>Q1</t>
    <phoneticPr fontId="3" type="noConversion"/>
  </si>
  <si>
    <t>Q2</t>
    <phoneticPr fontId="3" type="noConversion"/>
  </si>
  <si>
    <t>Q3</t>
    <phoneticPr fontId="3" type="noConversion"/>
  </si>
  <si>
    <t>Q4</t>
    <phoneticPr fontId="3" type="noConversion"/>
  </si>
  <si>
    <t>Social Security</t>
  </si>
  <si>
    <t xml:space="preserve"> miles de pesos</t>
  </si>
  <si>
    <t>units differ from</t>
    <phoneticPr fontId="3" type="noConversion"/>
  </si>
  <si>
    <t>(Caution: monetary</t>
    <phoneticPr fontId="3" type="noConversion"/>
  </si>
  <si>
    <t>those for spending)</t>
    <phoneticPr fontId="3" type="noConversion"/>
  </si>
  <si>
    <t>those for revenue)</t>
    <phoneticPr fontId="3" type="noConversion"/>
  </si>
  <si>
    <t>Vázquez-Presedo, Vicente.1971. Estadísticas históricas argentinas (comparadas). Buenos Aires: Ediciones Macchi. Premier Parte 1875-1914.</t>
    <phoneticPr fontId="3" type="noConversion"/>
  </si>
  <si>
    <t>and then across income quintiles for each revenue source.</t>
    <phoneticPr fontId="3" type="noConversion"/>
  </si>
  <si>
    <t>Fiscal revenue in Argentina, 1870-2013 and its incidence on (urban) income quintiles</t>
  </si>
  <si>
    <t>Monetary unit</t>
  </si>
  <si>
    <t>Social security</t>
  </si>
  <si>
    <t>Total revenue</t>
  </si>
  <si>
    <t>Funciones Sociales, Q1</t>
  </si>
  <si>
    <t>Funciones Sociales, Q2</t>
  </si>
  <si>
    <t>Funciones Sociales, Q3</t>
  </si>
  <si>
    <t>Funciones Sociales, Q4</t>
  </si>
  <si>
    <t>In-kind education</t>
  </si>
  <si>
    <t>In-kind health</t>
  </si>
  <si>
    <t>All direct transfers</t>
    <phoneticPr fontId="3" type="noConversion"/>
  </si>
  <si>
    <t>Indirect taxes</t>
  </si>
  <si>
    <t>Revenue = 1870-1900: Ferreres (2005), 1900-1931: Vazquez-Presedo (1971), 1932-1964: AFIP (2009), 1965-2006: Ministerio de Economía y Producción (2006), 2007-2013: AFIP (2010), AFIP (2011), AFIP (2012), AFIP (2013).</t>
    <phoneticPr fontId="3" type="noConversion"/>
  </si>
  <si>
    <t>Total taxes*</t>
    <phoneticPr fontId="3" type="noConversion"/>
  </si>
  <si>
    <t>Indirect taxes*</t>
    <phoneticPr fontId="3" type="noConversion"/>
  </si>
  <si>
    <r>
      <t>Sources for social spending</t>
    </r>
    <r>
      <rPr>
        <sz val="12"/>
        <color theme="1"/>
        <rFont val="Calibri"/>
        <family val="2"/>
        <scheme val="minor"/>
      </rPr>
      <t>:</t>
    </r>
    <phoneticPr fontId="3" type="noConversion"/>
  </si>
  <si>
    <t>Gasparini, Leonardo (1999) "Incidencia distributiva del gasto público y de la política tributaria en la Argentina"</t>
  </si>
  <si>
    <t>*Indirect taxes are from customs and the source does not consider them part of "total taxes" but rather other revenue.</t>
    <phoneticPr fontId="3" type="noConversion"/>
  </si>
  <si>
    <t>Shares of three kinds of revenue</t>
    <phoneticPr fontId="3" type="noConversion"/>
  </si>
  <si>
    <t>assumed to finance social spending</t>
    <phoneticPr fontId="3" type="noConversion"/>
  </si>
  <si>
    <t>Lustig, Nora, (2011) "Fiscal policy and income redistribution in Latin America: Challenging the conventional wisdom", Society for the Study of Economic Inequality, Working Paper 2011-227.</t>
  </si>
  <si>
    <t>SEDLAC (201), "inequality", URL: http://sedlac.econo.unlp.edu.ar/eng/statistics-detalle.php?idE=35, Date accessed: 11/08/2014.</t>
  </si>
  <si>
    <t>Social Functions, Q2</t>
  </si>
  <si>
    <t>Social Functions, Q3</t>
  </si>
  <si>
    <t>Social Functions, Q4</t>
  </si>
  <si>
    <t>Social Functions, Q5</t>
  </si>
  <si>
    <t>Check sums</t>
  </si>
  <si>
    <t>Ratios of gross benefits from</t>
  </si>
  <si>
    <t>All social spending</t>
  </si>
  <si>
    <t>All social, upper ratio (Q5/Q3)</t>
  </si>
  <si>
    <t>All social, lower ratio (Q3/Q1)</t>
  </si>
  <si>
    <t>Upper ratio</t>
  </si>
  <si>
    <t>Lower ratio</t>
  </si>
  <si>
    <t>Años</t>
  </si>
  <si>
    <t>Dirección General de Estadística. 1915. Extracto estadístico de la República Argentina. Buenos Aires: Compañia Sud-Americana de Billetes de Banco.</t>
  </si>
  <si>
    <t>IEERAL. 1986. “Estadísticas de la evolución económica de Argentina, 1913-1984, Estudios 9(36).</t>
  </si>
  <si>
    <t>not just central government.  The allocations are based on survey data, without any clear distinctions as to the level of government doing the taxing or making the social expenditures.</t>
    <phoneticPr fontId="3" type="noConversion"/>
  </si>
  <si>
    <r>
      <t>Sources for incidence by income level</t>
    </r>
    <r>
      <rPr>
        <sz val="12"/>
        <color theme="1"/>
        <rFont val="Calibri"/>
        <family val="2"/>
        <scheme val="minor"/>
      </rPr>
      <t>:</t>
    </r>
    <phoneticPr fontId="3" type="noConversion"/>
  </si>
  <si>
    <t>Gasparini, Table 4.2, p. 361.</t>
    <phoneticPr fontId="3" type="noConversion"/>
  </si>
  <si>
    <t>Notes by:</t>
    <phoneticPr fontId="3" type="noConversion"/>
  </si>
  <si>
    <t>Consolidated Public Sector</t>
  </si>
  <si>
    <t>Last update:</t>
  </si>
  <si>
    <t>1950-1970</t>
  </si>
  <si>
    <t>1930-39</t>
  </si>
  <si>
    <t>UNU-WIDER, World Income Inequality Database, Version 2.0c, May 2008, URL: http://www.wider.unu.edu/research/Database/en_GB/database/</t>
  </si>
  <si>
    <t>As far as we can determine from Gasparini (1999) and Lustig (2011), the allocation of fiscal incidence effects by refer to effects of all consolidated government,</t>
    <phoneticPr fontId="3" type="noConversion"/>
  </si>
  <si>
    <r>
      <t>Incidence of taxes and transfers by decile with respect to market income (in %), Lustig (2011</t>
    </r>
    <r>
      <rPr>
        <i/>
        <sz val="12"/>
        <color indexed="8"/>
        <rFont val="Calibri"/>
      </rPr>
      <t>, Table 3</t>
    </r>
    <r>
      <rPr>
        <i/>
        <sz val="12"/>
        <color indexed="8"/>
        <rFont val="Calibri"/>
      </rPr>
      <t>)</t>
    </r>
    <phoneticPr fontId="3" type="noConversion"/>
  </si>
  <si>
    <t>"other" =</t>
    <phoneticPr fontId="3" type="noConversion"/>
  </si>
  <si>
    <t>Urban income household shares, SEDLAC (2014)</t>
  </si>
  <si>
    <t>Direct taxes</t>
  </si>
  <si>
    <t>Social security taxes</t>
  </si>
  <si>
    <t>Monetary transfers</t>
  </si>
  <si>
    <t>Other Direct Tranfers</t>
  </si>
  <si>
    <t>pesos m$n</t>
  </si>
  <si>
    <t>pesos fuerte</t>
  </si>
  <si>
    <t>pesos oro</t>
  </si>
  <si>
    <t>australes</t>
  </si>
  <si>
    <t>miles de australes</t>
  </si>
  <si>
    <t>millones de australes</t>
  </si>
  <si>
    <t>miles de pesos</t>
  </si>
  <si>
    <t>Tax incidence by quintile, Gasparini (1999)</t>
    <phoneticPr fontId="3" type="noConversion"/>
  </si>
  <si>
    <t>Direccion Nacional de Politica Economica</t>
  </si>
  <si>
    <t>as % of GDP</t>
    <phoneticPr fontId="3" type="noConversion"/>
  </si>
  <si>
    <t>Percentage shares of GDP</t>
    <phoneticPr fontId="3" type="noConversion"/>
  </si>
  <si>
    <t>Note: The "social assistance transfers" are larger after 1980 as in the new source includes labor transfers. (That info is not available before 1970s in the source I have. - LAA)</t>
    <phoneticPr fontId="3" type="noConversion"/>
  </si>
  <si>
    <t>Total spending</t>
  </si>
  <si>
    <t>Education</t>
  </si>
  <si>
    <t>Pensions</t>
  </si>
  <si>
    <t>Q5</t>
    <phoneticPr fontId="3" type="noConversion"/>
  </si>
  <si>
    <t>Vázquez-Presedo, Vicente.1976. Estadísticas históricas argentinas (comparadas). Buenos Aires: Ediciones Macchi. Segunda Parte 1914-1939.</t>
    <phoneticPr fontId="3" type="noConversion"/>
  </si>
  <si>
    <t>millones de pesos</t>
  </si>
  <si>
    <t>Other social transfers</t>
  </si>
  <si>
    <t>Graphing Figure 6 - Net benefits, 1950-2009</t>
    <phoneticPr fontId="3" type="noConversion"/>
  </si>
  <si>
    <t>Numbers below</t>
    <phoneticPr fontId="3" type="noConversion"/>
  </si>
  <si>
    <t>Non-contributory pensions</t>
  </si>
  <si>
    <t>Non-contributory pensions</t>
    <phoneticPr fontId="3" type="noConversion"/>
  </si>
  <si>
    <t>File = Argentina Quintile Fiscal Effects, 2009</t>
  </si>
  <si>
    <t>Graphing Figure 5 - Ratios of socspen ben's and tax burdens</t>
    <phoneticPr fontId="3" type="noConversion"/>
  </si>
  <si>
    <t>Tax burden ratios</t>
    <phoneticPr fontId="3" type="noConversion"/>
  </si>
  <si>
    <t>Socspen benefit ratios</t>
    <phoneticPr fontId="3" type="noConversion"/>
  </si>
  <si>
    <t>Q5/Q3 bens</t>
    <phoneticPr fontId="3" type="noConversion"/>
  </si>
  <si>
    <t>Q3/Q1 bens</t>
    <phoneticPr fontId="3" type="noConversion"/>
  </si>
  <si>
    <t>Q5/Q3 tax</t>
    <phoneticPr fontId="3" type="noConversion"/>
  </si>
  <si>
    <t>Q3/Q1 tax</t>
    <phoneticPr fontId="3" type="noConversion"/>
  </si>
  <si>
    <t>For graphing Figure 5, benefits side only --</t>
    <phoneticPr fontId="3" type="noConversion"/>
  </si>
  <si>
    <t>Repeat from "Spending 1870 on" worksheet</t>
    <phoneticPr fontId="3" type="noConversion"/>
  </si>
  <si>
    <t>Total</t>
    <phoneticPr fontId="3" type="noConversion"/>
  </si>
  <si>
    <t>soc spend</t>
    <phoneticPr fontId="3" type="noConversion"/>
  </si>
  <si>
    <t>Tot soc spend</t>
    <phoneticPr fontId="3" type="noConversion"/>
  </si>
  <si>
    <t>share of GDP</t>
    <phoneticPr fontId="3" type="noConversion"/>
  </si>
  <si>
    <t>Argentina, 1870-2009</t>
    <phoneticPr fontId="3" type="noConversion"/>
  </si>
  <si>
    <t>Now allocate this social spending across average revenue sources,</t>
    <phoneticPr fontId="3" type="noConversion"/>
  </si>
  <si>
    <r>
      <t xml:space="preserve">in </t>
    </r>
    <r>
      <rPr>
        <i/>
        <sz val="12"/>
        <color indexed="8"/>
        <rFont val="Calibri"/>
      </rPr>
      <t>La distribución del ingreso en la Argentina</t>
    </r>
    <r>
      <rPr>
        <sz val="12"/>
        <color theme="1"/>
        <rFont val="Calibri"/>
        <family val="2"/>
        <scheme val="minor"/>
      </rPr>
      <t xml:space="preserve"> edited by FIEL, Buenos Aires: FIEL, pp. 347-372.</t>
    </r>
  </si>
  <si>
    <t>Health</t>
  </si>
  <si>
    <t>Other</t>
  </si>
  <si>
    <t>GDP</t>
  </si>
  <si>
    <t>Assumed fiscal incidence by 2009 quintile, as a share of GDP</t>
  </si>
  <si>
    <t>Other spending</t>
  </si>
  <si>
    <t xml:space="preserve">For graphing social spending </t>
  </si>
  <si>
    <t>Educación</t>
  </si>
  <si>
    <t>Educ &amp; salud</t>
  </si>
  <si>
    <t>más salud</t>
  </si>
  <si>
    <t>más seguridad</t>
  </si>
  <si>
    <t>Func's soc</t>
  </si>
  <si>
    <t>Total incidence of social spending, all programs</t>
    <phoneticPr fontId="3" type="noConversion"/>
  </si>
  <si>
    <t xml:space="preserve">Subsecretaria de Coordinación Económica, (2002) "El impacto distributivo de la política social en la Argentina, Análisis basado en la encuesta nacional </t>
    <phoneticPr fontId="3" type="noConversion"/>
  </si>
  <si>
    <t>Expenditure = 1900-1915: Dirección General de Estadística (1915); 1929-1939: Vazquez-Presedo (1971); 1940-1962: Based on national budgets, Infoleg (2014), and IEERAL (1986); 1965-2006: Ministerio de Economía y Producción (2006), Oficina Nacional del Presupuesto (2014).</t>
  </si>
  <si>
    <t>as share of total government spending</t>
    <phoneticPr fontId="3" type="noConversion"/>
  </si>
  <si>
    <t>Check soc exp sum</t>
    <phoneticPr fontId="3" type="noConversion"/>
  </si>
  <si>
    <t>http://www.mecon.gov.ar/peconomica/basehome/serie_gasto.html</t>
    <phoneticPr fontId="3" type="noConversion"/>
  </si>
  <si>
    <t>in http://www.mecon.gov.ar/secretarias/politica-economica/programacion-macroeconomica/otras-publicaciones/</t>
    <phoneticPr fontId="3" type="noConversion"/>
  </si>
  <si>
    <t xml:space="preserve">Shares of GDP confirmed to be as </t>
    <phoneticPr fontId="3" type="noConversion"/>
  </si>
</sst>
</file>

<file path=xl/styles.xml><?xml version="1.0" encoding="utf-8"?>
<styleSheet xmlns="http://schemas.openxmlformats.org/spreadsheetml/2006/main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%"/>
    <numFmt numFmtId="169" formatCode="_ * #,##0_ ;_ * \-#,##0_ ;_ * &quot;-&quot;_ ;_ @_ "/>
    <numFmt numFmtId="170" formatCode="_ * #,##0.00_ ;_ * \-#,##0.00_ ;_ * &quot;-&quot;??_ ;_ @_ "/>
    <numFmt numFmtId="171" formatCode="0.0"/>
    <numFmt numFmtId="172" formatCode="0.0000"/>
    <numFmt numFmtId="173" formatCode="0.000"/>
    <numFmt numFmtId="174" formatCode="0.00000"/>
    <numFmt numFmtId="175" formatCode="#,##0.0"/>
  </numFmts>
  <fonts count="2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10"/>
      <name val="Calibri"/>
      <family val="2"/>
    </font>
    <font>
      <b/>
      <sz val="14"/>
      <color theme="1"/>
      <name val="Calibri"/>
      <scheme val="minor"/>
    </font>
    <font>
      <b/>
      <sz val="16"/>
      <color indexed="8"/>
      <name val="Calibri"/>
    </font>
    <font>
      <b/>
      <sz val="12"/>
      <color indexed="8"/>
      <name val="Calibri"/>
      <family val="2"/>
    </font>
    <font>
      <i/>
      <sz val="12"/>
      <color indexed="8"/>
      <name val="Calibri"/>
    </font>
    <font>
      <sz val="12"/>
      <color indexed="8"/>
      <name val="Calibri"/>
      <family val="2"/>
    </font>
    <font>
      <sz val="12"/>
      <name val="Arial"/>
    </font>
    <font>
      <sz val="10"/>
      <name val="Courier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8"/>
      <name val="Arial"/>
    </font>
    <font>
      <b/>
      <i/>
      <sz val="14"/>
      <color indexed="8"/>
      <name val="Calibri"/>
    </font>
    <font>
      <b/>
      <i/>
      <sz val="14"/>
      <color indexed="10"/>
      <name val="Calibri"/>
    </font>
    <font>
      <b/>
      <sz val="14"/>
      <name val="Arial Narrow"/>
      <family val="2"/>
    </font>
    <font>
      <b/>
      <sz val="14"/>
      <name val="Arial"/>
    </font>
    <font>
      <b/>
      <sz val="12"/>
      <color indexed="10"/>
      <name val="Calibri"/>
    </font>
    <font>
      <u/>
      <sz val="12"/>
      <color indexed="8"/>
      <name val="Calibri"/>
    </font>
    <font>
      <sz val="12"/>
      <color indexed="14"/>
      <name val="Calibri"/>
    </font>
    <font>
      <b/>
      <sz val="14"/>
      <color indexed="8"/>
      <name val="Calibri"/>
    </font>
    <font>
      <b/>
      <sz val="14"/>
      <color indexed="10"/>
      <name val="Calibri"/>
    </font>
    <font>
      <b/>
      <u/>
      <sz val="14"/>
      <color indexed="10"/>
      <name val="Calibri"/>
    </font>
    <font>
      <b/>
      <sz val="12"/>
      <color indexed="14"/>
      <name val="Calibri"/>
    </font>
    <font>
      <sz val="14"/>
      <color indexed="8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9" fontId="3" fillId="0" borderId="0">
      <alignment horizontal="left" vertical="center"/>
    </xf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>
      <alignment vertical="center"/>
    </xf>
  </cellStyleXfs>
  <cellXfs count="184">
    <xf numFmtId="0" fontId="0" fillId="0" borderId="0" xfId="0"/>
    <xf numFmtId="0" fontId="10" fillId="0" borderId="0" xfId="0" applyFont="1"/>
    <xf numFmtId="14" fontId="0" fillId="0" borderId="0" xfId="0" applyNumberFormat="1"/>
    <xf numFmtId="0" fontId="9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8" fontId="0" fillId="0" borderId="0" xfId="1" applyNumberFormat="1" applyFont="1"/>
    <xf numFmtId="10" fontId="0" fillId="0" borderId="0" xfId="0" applyNumberFormat="1"/>
    <xf numFmtId="0" fontId="7" fillId="0" borderId="0" xfId="0" applyFont="1"/>
    <xf numFmtId="10" fontId="0" fillId="0" borderId="0" xfId="1" applyNumberFormat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0" fontId="6" fillId="0" borderId="0" xfId="0" applyNumberFormat="1" applyFont="1" applyAlignment="1">
      <alignment horizontal="center"/>
    </xf>
    <xf numFmtId="10" fontId="6" fillId="0" borderId="0" xfId="1" applyNumberFormat="1" applyFont="1" applyAlignment="1">
      <alignment horizontal="center"/>
    </xf>
    <xf numFmtId="168" fontId="0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1" xfId="0" applyBorder="1"/>
    <xf numFmtId="168" fontId="0" fillId="0" borderId="1" xfId="1" applyNumberFormat="1" applyFont="1" applyBorder="1"/>
    <xf numFmtId="10" fontId="6" fillId="0" borderId="1" xfId="1" applyNumberFormat="1" applyFont="1" applyBorder="1" applyAlignment="1">
      <alignment horizontal="center"/>
    </xf>
    <xf numFmtId="3" fontId="0" fillId="0" borderId="0" xfId="0" applyNumberFormat="1" applyFill="1"/>
    <xf numFmtId="3" fontId="6" fillId="0" borderId="0" xfId="0" applyNumberFormat="1" applyFont="1" applyFill="1" applyAlignment="1">
      <alignment horizontal="center"/>
    </xf>
    <xf numFmtId="0" fontId="0" fillId="0" borderId="0" xfId="0" applyFill="1"/>
    <xf numFmtId="3" fontId="6" fillId="0" borderId="0" xfId="1" applyNumberFormat="1" applyFont="1" applyFill="1" applyAlignment="1">
      <alignment horizontal="center"/>
    </xf>
    <xf numFmtId="168" fontId="0" fillId="0" borderId="0" xfId="1" applyNumberFormat="1" applyFont="1" applyFill="1"/>
    <xf numFmtId="3" fontId="0" fillId="0" borderId="1" xfId="0" applyNumberFormat="1" applyFill="1" applyBorder="1"/>
    <xf numFmtId="3" fontId="6" fillId="0" borderId="1" xfId="1" applyNumberFormat="1" applyFont="1" applyFill="1" applyBorder="1" applyAlignment="1">
      <alignment horizontal="center"/>
    </xf>
    <xf numFmtId="168" fontId="0" fillId="0" borderId="1" xfId="1" applyNumberFormat="1" applyFont="1" applyFill="1" applyBorder="1"/>
    <xf numFmtId="171" fontId="0" fillId="0" borderId="0" xfId="0" applyNumberFormat="1"/>
    <xf numFmtId="0" fontId="0" fillId="6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9" fillId="8" borderId="0" xfId="0" applyFont="1" applyFill="1" applyAlignment="1">
      <alignment horizontal="left"/>
    </xf>
    <xf numFmtId="0" fontId="9" fillId="8" borderId="0" xfId="0" applyFont="1" applyFill="1" applyAlignment="1">
      <alignment horizontal="center"/>
    </xf>
    <xf numFmtId="0" fontId="12" fillId="0" borderId="0" xfId="0" applyFont="1" applyAlignment="1"/>
    <xf numFmtId="0" fontId="12" fillId="0" borderId="0" xfId="0" applyFont="1" applyFill="1" applyBorder="1" applyAlignment="1">
      <alignment vertical="center"/>
    </xf>
    <xf numFmtId="0" fontId="14" fillId="0" borderId="0" xfId="8" applyFont="1" applyFill="1" applyAlignment="1">
      <alignment horizontal="center" vertical="top" wrapText="1"/>
    </xf>
    <xf numFmtId="0" fontId="15" fillId="0" borderId="0" xfId="8" applyFont="1" applyFill="1" applyAlignment="1">
      <alignment horizontal="center" vertical="justify"/>
    </xf>
    <xf numFmtId="0" fontId="12" fillId="0" borderId="0" xfId="0" applyFont="1" applyFill="1" applyAlignment="1"/>
    <xf numFmtId="0" fontId="16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right" wrapText="1"/>
    </xf>
    <xf numFmtId="0" fontId="11" fillId="9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0" fillId="9" borderId="0" xfId="0" applyFill="1"/>
    <xf numFmtId="0" fontId="17" fillId="0" borderId="0" xfId="0" applyFont="1" applyAlignment="1">
      <alignment horizontal="left"/>
    </xf>
    <xf numFmtId="3" fontId="18" fillId="2" borderId="0" xfId="0" applyNumberFormat="1" applyFont="1" applyFill="1" applyAlignment="1">
      <alignment horizontal="left"/>
    </xf>
    <xf numFmtId="3" fontId="17" fillId="2" borderId="0" xfId="0" applyNumberFormat="1" applyFont="1" applyFill="1" applyAlignment="1">
      <alignment horizontal="left"/>
    </xf>
    <xf numFmtId="0" fontId="17" fillId="3" borderId="0" xfId="0" applyFont="1" applyFill="1" applyAlignment="1">
      <alignment horizontal="left"/>
    </xf>
    <xf numFmtId="10" fontId="17" fillId="4" borderId="0" xfId="0" applyNumberFormat="1" applyFont="1" applyFill="1" applyAlignment="1">
      <alignment horizontal="left"/>
    </xf>
    <xf numFmtId="0" fontId="19" fillId="0" borderId="0" xfId="8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center"/>
    </xf>
    <xf numFmtId="172" fontId="0" fillId="0" borderId="0" xfId="0" applyNumberFormat="1"/>
    <xf numFmtId="173" fontId="0" fillId="0" borderId="0" xfId="0" applyNumberFormat="1"/>
    <xf numFmtId="2" fontId="0" fillId="0" borderId="0" xfId="0" applyNumberFormat="1"/>
    <xf numFmtId="0" fontId="0" fillId="10" borderId="0" xfId="0" applyFill="1"/>
    <xf numFmtId="2" fontId="0" fillId="0" borderId="0" xfId="0" applyNumberFormat="1"/>
    <xf numFmtId="172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center"/>
    </xf>
    <xf numFmtId="172" fontId="17" fillId="4" borderId="0" xfId="0" applyNumberFormat="1" applyFont="1" applyFill="1" applyAlignment="1">
      <alignment horizontal="left"/>
    </xf>
    <xf numFmtId="172" fontId="0" fillId="0" borderId="0" xfId="1" applyNumberFormat="1" applyFont="1"/>
    <xf numFmtId="172" fontId="6" fillId="0" borderId="0" xfId="1" applyNumberFormat="1" applyFont="1" applyAlignment="1">
      <alignment horizontal="center"/>
    </xf>
    <xf numFmtId="172" fontId="0" fillId="0" borderId="0" xfId="1" applyNumberFormat="1" applyFont="1" applyAlignment="1">
      <alignment horizontal="center"/>
    </xf>
    <xf numFmtId="172" fontId="0" fillId="0" borderId="0" xfId="1" applyNumberFormat="1" applyFont="1" applyFill="1"/>
    <xf numFmtId="172" fontId="0" fillId="0" borderId="1" xfId="1" applyNumberFormat="1" applyFont="1" applyFill="1" applyBorder="1"/>
    <xf numFmtId="172" fontId="0" fillId="0" borderId="1" xfId="1" applyNumberFormat="1" applyFont="1" applyBorder="1"/>
    <xf numFmtId="172" fontId="6" fillId="0" borderId="1" xfId="1" applyNumberFormat="1" applyFont="1" applyBorder="1" applyAlignment="1">
      <alignment horizontal="center"/>
    </xf>
    <xf numFmtId="2" fontId="0" fillId="0" borderId="0" xfId="0" applyNumberFormat="1"/>
    <xf numFmtId="2" fontId="0" fillId="0" borderId="0" xfId="0" applyNumberFormat="1"/>
    <xf numFmtId="0" fontId="21" fillId="0" borderId="0" xfId="0" applyFont="1"/>
    <xf numFmtId="2" fontId="0" fillId="0" borderId="0" xfId="0" applyNumberFormat="1"/>
    <xf numFmtId="2" fontId="6" fillId="0" borderId="0" xfId="0" applyNumberFormat="1" applyFont="1"/>
    <xf numFmtId="171" fontId="0" fillId="0" borderId="0" xfId="0" applyNumberFormat="1"/>
    <xf numFmtId="10" fontId="0" fillId="0" borderId="0" xfId="0" applyNumberFormat="1" applyFill="1"/>
    <xf numFmtId="0" fontId="22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9" fillId="0" borderId="0" xfId="0" applyFont="1" applyAlignment="1"/>
    <xf numFmtId="0" fontId="0" fillId="0" borderId="0" xfId="0" applyAlignment="1"/>
    <xf numFmtId="2" fontId="0" fillId="0" borderId="0" xfId="0" applyNumberFormat="1" applyAlignment="1"/>
    <xf numFmtId="0" fontId="0" fillId="7" borderId="0" xfId="0" applyFill="1"/>
    <xf numFmtId="171" fontId="23" fillId="0" borderId="0" xfId="0" applyNumberFormat="1" applyFont="1"/>
    <xf numFmtId="0" fontId="14" fillId="0" borderId="0" xfId="8" applyFont="1" applyFill="1" applyBorder="1" applyAlignment="1">
      <alignment horizontal="center" vertical="top" wrapText="1"/>
    </xf>
    <xf numFmtId="0" fontId="24" fillId="0" borderId="0" xfId="0" applyFont="1"/>
    <xf numFmtId="2" fontId="0" fillId="0" borderId="0" xfId="0" applyNumberFormat="1"/>
    <xf numFmtId="0" fontId="18" fillId="0" borderId="0" xfId="0" applyFont="1" applyFill="1"/>
    <xf numFmtId="0" fontId="25" fillId="0" borderId="0" xfId="0" applyFont="1" applyFill="1"/>
    <xf numFmtId="0" fontId="24" fillId="0" borderId="0" xfId="0" applyFont="1" applyFill="1"/>
    <xf numFmtId="0" fontId="10" fillId="10" borderId="0" xfId="0" applyFont="1" applyFill="1"/>
    <xf numFmtId="0" fontId="0" fillId="10" borderId="0" xfId="0" applyFill="1" applyAlignment="1">
      <alignment horizontal="center"/>
    </xf>
    <xf numFmtId="0" fontId="0" fillId="10" borderId="0" xfId="0" applyFill="1" applyAlignment="1">
      <alignment wrapText="1"/>
    </xf>
    <xf numFmtId="0" fontId="0" fillId="10" borderId="0" xfId="0" applyFill="1" applyAlignment="1">
      <alignment horizontal="center" wrapText="1"/>
    </xf>
    <xf numFmtId="171" fontId="0" fillId="9" borderId="0" xfId="0" applyNumberFormat="1" applyFill="1"/>
    <xf numFmtId="171" fontId="0" fillId="0" borderId="0" xfId="0" applyNumberFormat="1" applyFill="1"/>
    <xf numFmtId="2" fontId="2" fillId="0" borderId="0" xfId="0" applyNumberFormat="1" applyFont="1" applyFill="1"/>
    <xf numFmtId="0" fontId="0" fillId="8" borderId="0" xfId="0" applyFill="1"/>
    <xf numFmtId="0" fontId="2" fillId="0" borderId="0" xfId="0" applyFont="1" applyFill="1"/>
    <xf numFmtId="0" fontId="27" fillId="10" borderId="0" xfId="0" applyFont="1" applyFill="1"/>
    <xf numFmtId="0" fontId="2" fillId="10" borderId="0" xfId="0" applyFont="1" applyFill="1"/>
    <xf numFmtId="174" fontId="0" fillId="0" borderId="0" xfId="0" applyNumberFormat="1"/>
    <xf numFmtId="0" fontId="2" fillId="0" borderId="0" xfId="0" applyFont="1" applyFill="1" applyAlignment="1">
      <alignment horizontal="left"/>
    </xf>
    <xf numFmtId="171" fontId="2" fillId="0" borderId="0" xfId="0" applyNumberFormat="1" applyFont="1" applyFill="1" applyBorder="1"/>
    <xf numFmtId="2" fontId="2" fillId="0" borderId="0" xfId="0" applyNumberFormat="1" applyFont="1" applyFill="1" applyBorder="1"/>
    <xf numFmtId="2" fontId="0" fillId="9" borderId="0" xfId="0" applyNumberFormat="1" applyFill="1"/>
    <xf numFmtId="2" fontId="0" fillId="0" borderId="0" xfId="0" applyNumberFormat="1" applyFill="1"/>
    <xf numFmtId="2" fontId="23" fillId="0" borderId="0" xfId="0" applyNumberFormat="1" applyFont="1" applyFill="1"/>
    <xf numFmtId="2" fontId="0" fillId="0" borderId="0" xfId="0" applyNumberFormat="1"/>
    <xf numFmtId="0" fontId="28" fillId="0" borderId="0" xfId="0" applyFont="1" applyAlignment="1">
      <alignment horizontal="right"/>
    </xf>
    <xf numFmtId="0" fontId="6" fillId="0" borderId="0" xfId="0" applyFont="1"/>
    <xf numFmtId="2" fontId="24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172" fontId="0" fillId="0" borderId="0" xfId="0" applyNumberFormat="1"/>
    <xf numFmtId="0" fontId="25" fillId="0" borderId="0" xfId="0" applyFont="1"/>
    <xf numFmtId="172" fontId="0" fillId="0" borderId="0" xfId="0" applyNumberFormat="1"/>
    <xf numFmtId="2" fontId="6" fillId="0" borderId="0" xfId="0" applyNumberFormat="1" applyFont="1"/>
    <xf numFmtId="0" fontId="0" fillId="9" borderId="0" xfId="0" applyFill="1" applyAlignment="1">
      <alignment horizontal="right"/>
    </xf>
    <xf numFmtId="0" fontId="0" fillId="9" borderId="1" xfId="0" applyFill="1" applyBorder="1"/>
    <xf numFmtId="3" fontId="0" fillId="0" borderId="0" xfId="0" applyNumberFormat="1"/>
    <xf numFmtId="3" fontId="25" fillId="0" borderId="0" xfId="0" applyNumberFormat="1" applyFont="1"/>
    <xf numFmtId="172" fontId="24" fillId="0" borderId="0" xfId="0" applyNumberFormat="1" applyFont="1"/>
    <xf numFmtId="172" fontId="0" fillId="0" borderId="0" xfId="0" applyNumberFormat="1" applyAlignment="1">
      <alignment horizontal="right"/>
    </xf>
    <xf numFmtId="0" fontId="6" fillId="11" borderId="0" xfId="0" applyFont="1" applyFill="1"/>
    <xf numFmtId="0" fontId="0" fillId="11" borderId="0" xfId="0" applyFill="1"/>
    <xf numFmtId="0" fontId="11" fillId="0" borderId="0" xfId="0" applyFont="1"/>
    <xf numFmtId="3" fontId="6" fillId="0" borderId="0" xfId="0" applyNumberFormat="1" applyFont="1" applyFill="1"/>
    <xf numFmtId="3" fontId="0" fillId="0" borderId="0" xfId="0" applyNumberFormat="1" applyFill="1" applyAlignment="1">
      <alignment horizontal="right"/>
    </xf>
    <xf numFmtId="171" fontId="0" fillId="0" borderId="0" xfId="0" applyNumberFormat="1"/>
    <xf numFmtId="175" fontId="0" fillId="0" borderId="0" xfId="0" applyNumberFormat="1"/>
    <xf numFmtId="2" fontId="0" fillId="0" borderId="0" xfId="0" applyNumberFormat="1"/>
    <xf numFmtId="2" fontId="0" fillId="0" borderId="0" xfId="0" applyNumberFormat="1"/>
    <xf numFmtId="171" fontId="0" fillId="10" borderId="0" xfId="0" applyNumberFormat="1" applyFill="1"/>
    <xf numFmtId="0" fontId="0" fillId="10" borderId="0" xfId="0" applyFill="1" applyAlignment="1">
      <alignment horizontal="right"/>
    </xf>
    <xf numFmtId="0" fontId="0" fillId="12" borderId="9" xfId="0" applyFill="1" applyBorder="1"/>
    <xf numFmtId="0" fontId="0" fillId="12" borderId="10" xfId="0" applyFill="1" applyBorder="1"/>
    <xf numFmtId="0" fontId="0" fillId="12" borderId="11" xfId="0" applyFill="1" applyBorder="1"/>
    <xf numFmtId="0" fontId="0" fillId="12" borderId="6" xfId="0" applyFill="1" applyBorder="1" applyAlignment="1">
      <alignment horizontal="right"/>
    </xf>
    <xf numFmtId="0" fontId="0" fillId="12" borderId="0" xfId="0" applyFill="1" applyBorder="1" applyAlignment="1">
      <alignment horizontal="right"/>
    </xf>
    <xf numFmtId="0" fontId="0" fillId="12" borderId="7" xfId="0" applyFill="1" applyBorder="1" applyAlignment="1">
      <alignment horizontal="right"/>
    </xf>
    <xf numFmtId="0" fontId="0" fillId="12" borderId="12" xfId="0" applyFill="1" applyBorder="1"/>
    <xf numFmtId="0" fontId="0" fillId="12" borderId="13" xfId="0" applyFill="1" applyBorder="1"/>
    <xf numFmtId="171" fontId="0" fillId="12" borderId="14" xfId="0" applyNumberFormat="1" applyFill="1" applyBorder="1"/>
    <xf numFmtId="171" fontId="0" fillId="12" borderId="12" xfId="0" applyNumberFormat="1" applyFill="1" applyBorder="1" applyAlignment="1">
      <alignment horizontal="right"/>
    </xf>
    <xf numFmtId="171" fontId="0" fillId="12" borderId="13" xfId="0" applyNumberFormat="1" applyFill="1" applyBorder="1" applyAlignment="1">
      <alignment horizontal="right"/>
    </xf>
    <xf numFmtId="171" fontId="0" fillId="12" borderId="14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2" fontId="6" fillId="0" borderId="0" xfId="0" applyNumberFormat="1" applyFont="1"/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10" fontId="6" fillId="0" borderId="0" xfId="0" applyNumberFormat="1" applyFont="1" applyAlignment="1">
      <alignment horizontal="center" wrapText="1"/>
    </xf>
    <xf numFmtId="2" fontId="0" fillId="0" borderId="0" xfId="0" applyNumberFormat="1"/>
    <xf numFmtId="171" fontId="0" fillId="0" borderId="0" xfId="0" applyNumberFormat="1"/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10" borderId="0" xfId="0" applyFill="1" applyAlignment="1">
      <alignment horizontal="center" wrapText="1"/>
    </xf>
  </cellXfs>
  <cellStyles count="9">
    <cellStyle name="bstitutes]_x000d__x000d_; The following mappings take Word for MS-DOS names, PostScript names, and TrueType_x000d__x000d_; names into account" xfId="8"/>
    <cellStyle name="Comma [0] 2" xfId="2"/>
    <cellStyle name="Comma 2" xfId="3"/>
    <cellStyle name="Followed Hyperlink" xfId="7" builtinId="9" hidden="1"/>
    <cellStyle name="Hyperlink" xfId="6" builtinId="8" hidden="1"/>
    <cellStyle name="Normal" xfId="0" builtinId="0"/>
    <cellStyle name="Normal 2" xfId="4"/>
    <cellStyle name="Percent" xfId="1" builtinId="5"/>
    <cellStyle name="Percent 2" xfId="5"/>
  </cellStyles>
  <dxfs count="0"/>
  <tableStyles count="0" defaultTableStyle="TableStyleMedium9"/>
  <colors>
    <mruColors>
      <color rgb="FFFF5768"/>
      <color rgb="FFFF5B6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smoothMarker"/>
        <c:ser>
          <c:idx val="0"/>
          <c:order val="0"/>
          <c:tx>
            <c:strRef>
              <c:f>'Spending 1870 on'!$BI$7</c:f>
              <c:strCache>
                <c:ptCount val="1"/>
                <c:pt idx="0">
                  <c:v>Upper ratio</c:v>
                </c:pt>
              </c:strCache>
            </c:strRef>
          </c:tx>
          <c:xVal>
            <c:numRef>
              <c:f>'Spending 1870 on'!$BH$8:$BH$147</c:f>
              <c:numCache>
                <c:formatCode>General</c:formatCode>
                <c:ptCount val="140"/>
                <c:pt idx="0">
                  <c:v>1870.0</c:v>
                </c:pt>
                <c:pt idx="1">
                  <c:v>1871.0</c:v>
                </c:pt>
                <c:pt idx="2">
                  <c:v>1872.0</c:v>
                </c:pt>
                <c:pt idx="3">
                  <c:v>1873.0</c:v>
                </c:pt>
                <c:pt idx="4">
                  <c:v>1874.0</c:v>
                </c:pt>
                <c:pt idx="5">
                  <c:v>1875.0</c:v>
                </c:pt>
                <c:pt idx="6">
                  <c:v>1876.0</c:v>
                </c:pt>
                <c:pt idx="7">
                  <c:v>1877.0</c:v>
                </c:pt>
                <c:pt idx="8">
                  <c:v>1878.0</c:v>
                </c:pt>
                <c:pt idx="9">
                  <c:v>1879.0</c:v>
                </c:pt>
                <c:pt idx="10">
                  <c:v>1880.0</c:v>
                </c:pt>
                <c:pt idx="11">
                  <c:v>1881.0</c:v>
                </c:pt>
                <c:pt idx="12">
                  <c:v>1882.0</c:v>
                </c:pt>
                <c:pt idx="13">
                  <c:v>1883.0</c:v>
                </c:pt>
                <c:pt idx="14">
                  <c:v>1884.0</c:v>
                </c:pt>
                <c:pt idx="15">
                  <c:v>1885.0</c:v>
                </c:pt>
                <c:pt idx="16">
                  <c:v>1886.0</c:v>
                </c:pt>
                <c:pt idx="17">
                  <c:v>1887.0</c:v>
                </c:pt>
                <c:pt idx="18">
                  <c:v>1888.0</c:v>
                </c:pt>
                <c:pt idx="19">
                  <c:v>1889.0</c:v>
                </c:pt>
                <c:pt idx="20">
                  <c:v>1890.0</c:v>
                </c:pt>
                <c:pt idx="21">
                  <c:v>1891.0</c:v>
                </c:pt>
                <c:pt idx="22">
                  <c:v>1892.0</c:v>
                </c:pt>
                <c:pt idx="23">
                  <c:v>1893.0</c:v>
                </c:pt>
                <c:pt idx="24">
                  <c:v>1894.0</c:v>
                </c:pt>
                <c:pt idx="25">
                  <c:v>1895.0</c:v>
                </c:pt>
                <c:pt idx="26">
                  <c:v>1896.0</c:v>
                </c:pt>
                <c:pt idx="27">
                  <c:v>1897.0</c:v>
                </c:pt>
                <c:pt idx="28">
                  <c:v>1898.0</c:v>
                </c:pt>
                <c:pt idx="29">
                  <c:v>1899.0</c:v>
                </c:pt>
                <c:pt idx="30">
                  <c:v>1900.0</c:v>
                </c:pt>
                <c:pt idx="31">
                  <c:v>1901.0</c:v>
                </c:pt>
                <c:pt idx="32">
                  <c:v>1902.0</c:v>
                </c:pt>
                <c:pt idx="33">
                  <c:v>1903.0</c:v>
                </c:pt>
                <c:pt idx="34">
                  <c:v>1904.0</c:v>
                </c:pt>
                <c:pt idx="35">
                  <c:v>1905.0</c:v>
                </c:pt>
                <c:pt idx="36">
                  <c:v>1906.0</c:v>
                </c:pt>
                <c:pt idx="37">
                  <c:v>1907.0</c:v>
                </c:pt>
                <c:pt idx="38">
                  <c:v>1908.0</c:v>
                </c:pt>
                <c:pt idx="39">
                  <c:v>1909.0</c:v>
                </c:pt>
                <c:pt idx="40">
                  <c:v>1910.0</c:v>
                </c:pt>
                <c:pt idx="41">
                  <c:v>1911.0</c:v>
                </c:pt>
                <c:pt idx="42">
                  <c:v>1912.0</c:v>
                </c:pt>
                <c:pt idx="43">
                  <c:v>1913.0</c:v>
                </c:pt>
                <c:pt idx="44">
                  <c:v>1914.0</c:v>
                </c:pt>
                <c:pt idx="45">
                  <c:v>1915.0</c:v>
                </c:pt>
                <c:pt idx="46">
                  <c:v>1916.0</c:v>
                </c:pt>
                <c:pt idx="47">
                  <c:v>1917.0</c:v>
                </c:pt>
                <c:pt idx="48">
                  <c:v>1918.0</c:v>
                </c:pt>
                <c:pt idx="49">
                  <c:v>1919.0</c:v>
                </c:pt>
                <c:pt idx="50">
                  <c:v>1920.0</c:v>
                </c:pt>
                <c:pt idx="51">
                  <c:v>1921.0</c:v>
                </c:pt>
                <c:pt idx="52">
                  <c:v>1922.0</c:v>
                </c:pt>
                <c:pt idx="53">
                  <c:v>1923.0</c:v>
                </c:pt>
                <c:pt idx="54">
                  <c:v>1924.0</c:v>
                </c:pt>
                <c:pt idx="55">
                  <c:v>1925.0</c:v>
                </c:pt>
                <c:pt idx="56">
                  <c:v>1926.0</c:v>
                </c:pt>
                <c:pt idx="57">
                  <c:v>1927.0</c:v>
                </c:pt>
                <c:pt idx="58">
                  <c:v>1928.0</c:v>
                </c:pt>
                <c:pt idx="59">
                  <c:v>1929.0</c:v>
                </c:pt>
                <c:pt idx="60">
                  <c:v>1930.0</c:v>
                </c:pt>
                <c:pt idx="61">
                  <c:v>1931.0</c:v>
                </c:pt>
                <c:pt idx="62">
                  <c:v>1932.0</c:v>
                </c:pt>
                <c:pt idx="63">
                  <c:v>1933.0</c:v>
                </c:pt>
                <c:pt idx="64">
                  <c:v>1934.0</c:v>
                </c:pt>
                <c:pt idx="65">
                  <c:v>1935.0</c:v>
                </c:pt>
                <c:pt idx="66">
                  <c:v>1936.0</c:v>
                </c:pt>
                <c:pt idx="67">
                  <c:v>1937.0</c:v>
                </c:pt>
                <c:pt idx="68">
                  <c:v>1938.0</c:v>
                </c:pt>
                <c:pt idx="69">
                  <c:v>1939.0</c:v>
                </c:pt>
                <c:pt idx="70">
                  <c:v>1940.0</c:v>
                </c:pt>
                <c:pt idx="71">
                  <c:v>1941.0</c:v>
                </c:pt>
                <c:pt idx="72">
                  <c:v>1942.0</c:v>
                </c:pt>
                <c:pt idx="73">
                  <c:v>1943.0</c:v>
                </c:pt>
                <c:pt idx="74">
                  <c:v>1944.0</c:v>
                </c:pt>
                <c:pt idx="75">
                  <c:v>1945.0</c:v>
                </c:pt>
                <c:pt idx="76">
                  <c:v>1946.0</c:v>
                </c:pt>
                <c:pt idx="77">
                  <c:v>1947.0</c:v>
                </c:pt>
                <c:pt idx="78">
                  <c:v>1948.0</c:v>
                </c:pt>
                <c:pt idx="79">
                  <c:v>1949.0</c:v>
                </c:pt>
                <c:pt idx="80">
                  <c:v>1950.0</c:v>
                </c:pt>
                <c:pt idx="81">
                  <c:v>1951.0</c:v>
                </c:pt>
                <c:pt idx="82">
                  <c:v>1952.0</c:v>
                </c:pt>
                <c:pt idx="83">
                  <c:v>1953.0</c:v>
                </c:pt>
                <c:pt idx="84">
                  <c:v>1954.0</c:v>
                </c:pt>
                <c:pt idx="85">
                  <c:v>1955.0</c:v>
                </c:pt>
                <c:pt idx="86">
                  <c:v>1956.0</c:v>
                </c:pt>
                <c:pt idx="87">
                  <c:v>1957.0</c:v>
                </c:pt>
                <c:pt idx="88">
                  <c:v>1958.0</c:v>
                </c:pt>
                <c:pt idx="89">
                  <c:v>1959.0</c:v>
                </c:pt>
                <c:pt idx="90">
                  <c:v>1960.0</c:v>
                </c:pt>
                <c:pt idx="91">
                  <c:v>1961.0</c:v>
                </c:pt>
                <c:pt idx="92">
                  <c:v>1962.0</c:v>
                </c:pt>
                <c:pt idx="93">
                  <c:v>1963.0</c:v>
                </c:pt>
                <c:pt idx="94">
                  <c:v>1964.0</c:v>
                </c:pt>
                <c:pt idx="95">
                  <c:v>1965.0</c:v>
                </c:pt>
                <c:pt idx="96">
                  <c:v>1966.0</c:v>
                </c:pt>
                <c:pt idx="97">
                  <c:v>1967.0</c:v>
                </c:pt>
                <c:pt idx="98">
                  <c:v>1968.0</c:v>
                </c:pt>
                <c:pt idx="99">
                  <c:v>1969.0</c:v>
                </c:pt>
                <c:pt idx="100">
                  <c:v>1970.0</c:v>
                </c:pt>
                <c:pt idx="101">
                  <c:v>1971.0</c:v>
                </c:pt>
                <c:pt idx="102">
                  <c:v>1972.0</c:v>
                </c:pt>
                <c:pt idx="103">
                  <c:v>1973.0</c:v>
                </c:pt>
                <c:pt idx="104">
                  <c:v>1974.0</c:v>
                </c:pt>
                <c:pt idx="105">
                  <c:v>1975.0</c:v>
                </c:pt>
                <c:pt idx="106">
                  <c:v>1976.0</c:v>
                </c:pt>
                <c:pt idx="107">
                  <c:v>1977.0</c:v>
                </c:pt>
                <c:pt idx="108">
                  <c:v>1978.0</c:v>
                </c:pt>
                <c:pt idx="109">
                  <c:v>1979.0</c:v>
                </c:pt>
                <c:pt idx="110">
                  <c:v>1980.0</c:v>
                </c:pt>
                <c:pt idx="111">
                  <c:v>1981.0</c:v>
                </c:pt>
                <c:pt idx="112">
                  <c:v>1982.0</c:v>
                </c:pt>
                <c:pt idx="113">
                  <c:v>1983.0</c:v>
                </c:pt>
                <c:pt idx="114">
                  <c:v>1984.0</c:v>
                </c:pt>
                <c:pt idx="115">
                  <c:v>1985.0</c:v>
                </c:pt>
                <c:pt idx="116">
                  <c:v>1986.0</c:v>
                </c:pt>
                <c:pt idx="117">
                  <c:v>1987.0</c:v>
                </c:pt>
                <c:pt idx="118">
                  <c:v>1988.0</c:v>
                </c:pt>
                <c:pt idx="119">
                  <c:v>1989.0</c:v>
                </c:pt>
                <c:pt idx="120">
                  <c:v>1990.0</c:v>
                </c:pt>
                <c:pt idx="121">
                  <c:v>1991.0</c:v>
                </c:pt>
                <c:pt idx="122">
                  <c:v>1992.0</c:v>
                </c:pt>
                <c:pt idx="123">
                  <c:v>1993.0</c:v>
                </c:pt>
                <c:pt idx="124">
                  <c:v>1994.0</c:v>
                </c:pt>
                <c:pt idx="125">
                  <c:v>1995.0</c:v>
                </c:pt>
                <c:pt idx="126">
                  <c:v>1996.0</c:v>
                </c:pt>
                <c:pt idx="127">
                  <c:v>1997.0</c:v>
                </c:pt>
                <c:pt idx="128">
                  <c:v>1998.0</c:v>
                </c:pt>
                <c:pt idx="129">
                  <c:v>1999.0</c:v>
                </c:pt>
                <c:pt idx="130">
                  <c:v>2000.0</c:v>
                </c:pt>
                <c:pt idx="131">
                  <c:v>2001.0</c:v>
                </c:pt>
                <c:pt idx="132">
                  <c:v>2002.0</c:v>
                </c:pt>
                <c:pt idx="133">
                  <c:v>2003.0</c:v>
                </c:pt>
                <c:pt idx="134">
                  <c:v>2004.0</c:v>
                </c:pt>
                <c:pt idx="135">
                  <c:v>2005.0</c:v>
                </c:pt>
                <c:pt idx="136">
                  <c:v>2006.0</c:v>
                </c:pt>
                <c:pt idx="137">
                  <c:v>2007.0</c:v>
                </c:pt>
                <c:pt idx="138">
                  <c:v>2008.0</c:v>
                </c:pt>
                <c:pt idx="139">
                  <c:v>2009.0</c:v>
                </c:pt>
              </c:numCache>
            </c:numRef>
          </c:xVal>
          <c:yVal>
            <c:numRef>
              <c:f>'Spending 1870 on'!$BI$8:$BI$147</c:f>
              <c:numCache>
                <c:formatCode>0.0</c:formatCode>
                <c:ptCount val="140"/>
                <c:pt idx="0">
                  <c:v>0.225549529830012</c:v>
                </c:pt>
                <c:pt idx="1">
                  <c:v>0.225156057858326</c:v>
                </c:pt>
                <c:pt idx="2">
                  <c:v>0.226779902016055</c:v>
                </c:pt>
                <c:pt idx="3">
                  <c:v>0.227067041457018</c:v>
                </c:pt>
                <c:pt idx="4">
                  <c:v>0.227252052704904</c:v>
                </c:pt>
                <c:pt idx="5">
                  <c:v>0.228187172215768</c:v>
                </c:pt>
                <c:pt idx="6">
                  <c:v>0.227687879274638</c:v>
                </c:pt>
                <c:pt idx="7">
                  <c:v>0.226016239155554</c:v>
                </c:pt>
                <c:pt idx="8">
                  <c:v>0.224868643527697</c:v>
                </c:pt>
                <c:pt idx="9">
                  <c:v>0.228047485664206</c:v>
                </c:pt>
                <c:pt idx="10">
                  <c:v>0.226070112098476</c:v>
                </c:pt>
                <c:pt idx="11">
                  <c:v>0.225948550355099</c:v>
                </c:pt>
                <c:pt idx="12">
                  <c:v>0.225912334205478</c:v>
                </c:pt>
                <c:pt idx="13">
                  <c:v>0.22919957047964</c:v>
                </c:pt>
                <c:pt idx="14">
                  <c:v>0.230441434799979</c:v>
                </c:pt>
                <c:pt idx="15">
                  <c:v>0.233000215490535</c:v>
                </c:pt>
                <c:pt idx="16">
                  <c:v>0.232165279150425</c:v>
                </c:pt>
                <c:pt idx="17">
                  <c:v>0.232421407199806</c:v>
                </c:pt>
                <c:pt idx="18">
                  <c:v>0.231908367982191</c:v>
                </c:pt>
                <c:pt idx="19">
                  <c:v>0.233273297921794</c:v>
                </c:pt>
                <c:pt idx="20">
                  <c:v>0.233227034030248</c:v>
                </c:pt>
                <c:pt idx="21">
                  <c:v>0.232992541360217</c:v>
                </c:pt>
                <c:pt idx="22">
                  <c:v>0.22939479546928</c:v>
                </c:pt>
                <c:pt idx="23">
                  <c:v>0.228582283370933</c:v>
                </c:pt>
                <c:pt idx="24">
                  <c:v>0.22945949412465</c:v>
                </c:pt>
                <c:pt idx="25">
                  <c:v>0.229169413070282</c:v>
                </c:pt>
                <c:pt idx="26">
                  <c:v>0.228260238716125</c:v>
                </c:pt>
                <c:pt idx="27">
                  <c:v>0.229343128824929</c:v>
                </c:pt>
                <c:pt idx="28">
                  <c:v>0.227280830203275</c:v>
                </c:pt>
                <c:pt idx="29">
                  <c:v>0.227434471467475</c:v>
                </c:pt>
                <c:pt idx="30">
                  <c:v>0.226383862628061</c:v>
                </c:pt>
                <c:pt idx="31">
                  <c:v>0.230180903337404</c:v>
                </c:pt>
                <c:pt idx="32">
                  <c:v>0.228261446493525</c:v>
                </c:pt>
                <c:pt idx="33">
                  <c:v>0.228251169477955</c:v>
                </c:pt>
                <c:pt idx="34">
                  <c:v>0.228995118143925</c:v>
                </c:pt>
                <c:pt idx="35">
                  <c:v>0.229369702557377</c:v>
                </c:pt>
                <c:pt idx="36">
                  <c:v>0.231433212789966</c:v>
                </c:pt>
                <c:pt idx="37">
                  <c:v>0.229926365268272</c:v>
                </c:pt>
                <c:pt idx="38">
                  <c:v>0.229953583952574</c:v>
                </c:pt>
                <c:pt idx="39">
                  <c:v>0.230131640551356</c:v>
                </c:pt>
                <c:pt idx="40">
                  <c:v>0.230595212292334</c:v>
                </c:pt>
                <c:pt idx="41">
                  <c:v>0.230548984171369</c:v>
                </c:pt>
                <c:pt idx="42">
                  <c:v>0.230622006151265</c:v>
                </c:pt>
                <c:pt idx="43">
                  <c:v>0.230814328197807</c:v>
                </c:pt>
                <c:pt idx="44">
                  <c:v>0.231769988736549</c:v>
                </c:pt>
                <c:pt idx="47">
                  <c:v>0.233045553975805</c:v>
                </c:pt>
                <c:pt idx="48">
                  <c:v>0.233252950301951</c:v>
                </c:pt>
                <c:pt idx="50">
                  <c:v>0.233642876850092</c:v>
                </c:pt>
                <c:pt idx="51">
                  <c:v>0.233641468866666</c:v>
                </c:pt>
                <c:pt idx="53">
                  <c:v>0.233498285733181</c:v>
                </c:pt>
                <c:pt idx="59">
                  <c:v>0.234115692470892</c:v>
                </c:pt>
                <c:pt idx="60">
                  <c:v>0.26167278647829</c:v>
                </c:pt>
                <c:pt idx="61">
                  <c:v>0.264233359163107</c:v>
                </c:pt>
                <c:pt idx="62">
                  <c:v>0.266315141435586</c:v>
                </c:pt>
                <c:pt idx="63">
                  <c:v>0.264664116339744</c:v>
                </c:pt>
                <c:pt idx="64">
                  <c:v>0.264386601324285</c:v>
                </c:pt>
                <c:pt idx="65">
                  <c:v>0.260027205165277</c:v>
                </c:pt>
                <c:pt idx="66">
                  <c:v>0.265203318221718</c:v>
                </c:pt>
                <c:pt idx="67">
                  <c:v>0.265081586528709</c:v>
                </c:pt>
                <c:pt idx="68">
                  <c:v>0.267871387831452</c:v>
                </c:pt>
                <c:pt idx="69">
                  <c:v>0.265146360128334</c:v>
                </c:pt>
                <c:pt idx="70">
                  <c:v>0.233564297106622</c:v>
                </c:pt>
                <c:pt idx="71">
                  <c:v>0.233737406600699</c:v>
                </c:pt>
                <c:pt idx="72">
                  <c:v>0.233509824433205</c:v>
                </c:pt>
                <c:pt idx="73">
                  <c:v>0.231325952402427</c:v>
                </c:pt>
                <c:pt idx="74">
                  <c:v>0.233286787440429</c:v>
                </c:pt>
                <c:pt idx="75">
                  <c:v>0.231171595110136</c:v>
                </c:pt>
                <c:pt idx="76">
                  <c:v>0.233217066890314</c:v>
                </c:pt>
                <c:pt idx="77">
                  <c:v>0.263790224741584</c:v>
                </c:pt>
                <c:pt idx="78">
                  <c:v>0.241425149928354</c:v>
                </c:pt>
                <c:pt idx="79">
                  <c:v>0.236061114016309</c:v>
                </c:pt>
                <c:pt idx="80">
                  <c:v>0.316244890599985</c:v>
                </c:pt>
                <c:pt idx="85">
                  <c:v>0.269266678861114</c:v>
                </c:pt>
                <c:pt idx="90">
                  <c:v>0.319270423823623</c:v>
                </c:pt>
                <c:pt idx="95">
                  <c:v>0.267179681405485</c:v>
                </c:pt>
                <c:pt idx="100">
                  <c:v>0.314688419546928</c:v>
                </c:pt>
                <c:pt idx="101">
                  <c:v>0.317626907854243</c:v>
                </c:pt>
                <c:pt idx="102">
                  <c:v>0.311898914353784</c:v>
                </c:pt>
                <c:pt idx="103">
                  <c:v>0.311940802223702</c:v>
                </c:pt>
                <c:pt idx="104">
                  <c:v>0.314707124744636</c:v>
                </c:pt>
                <c:pt idx="105">
                  <c:v>0.310551189841989</c:v>
                </c:pt>
                <c:pt idx="106">
                  <c:v>0.319734694559919</c:v>
                </c:pt>
                <c:pt idx="107">
                  <c:v>0.31720170633403</c:v>
                </c:pt>
                <c:pt idx="108">
                  <c:v>0.313474852007833</c:v>
                </c:pt>
                <c:pt idx="109">
                  <c:v>0.318252509723931</c:v>
                </c:pt>
                <c:pt idx="110">
                  <c:v>0.245158554102443</c:v>
                </c:pt>
                <c:pt idx="111">
                  <c:v>0.236189617085834</c:v>
                </c:pt>
                <c:pt idx="112">
                  <c:v>0.238716888697332</c:v>
                </c:pt>
                <c:pt idx="113">
                  <c:v>0.248609053054281</c:v>
                </c:pt>
                <c:pt idx="114">
                  <c:v>0.252977699978359</c:v>
                </c:pt>
                <c:pt idx="115">
                  <c:v>0.256635249383961</c:v>
                </c:pt>
                <c:pt idx="116">
                  <c:v>0.247159086637776</c:v>
                </c:pt>
                <c:pt idx="117">
                  <c:v>0.248415495926562</c:v>
                </c:pt>
                <c:pt idx="118">
                  <c:v>0.250496024280551</c:v>
                </c:pt>
                <c:pt idx="119">
                  <c:v>0.252193063627731</c:v>
                </c:pt>
                <c:pt idx="120">
                  <c:v>0.248492500768557</c:v>
                </c:pt>
                <c:pt idx="121">
                  <c:v>0.251675600430247</c:v>
                </c:pt>
                <c:pt idx="122">
                  <c:v>0.248276601813005</c:v>
                </c:pt>
                <c:pt idx="123">
                  <c:v>0.256046124836553</c:v>
                </c:pt>
                <c:pt idx="124">
                  <c:v>0.254601986642288</c:v>
                </c:pt>
                <c:pt idx="125">
                  <c:v>0.251450865496517</c:v>
                </c:pt>
                <c:pt idx="126">
                  <c:v>0.251283552199613</c:v>
                </c:pt>
                <c:pt idx="127">
                  <c:v>0.253955146811708</c:v>
                </c:pt>
                <c:pt idx="128">
                  <c:v>0.256292793355568</c:v>
                </c:pt>
                <c:pt idx="129">
                  <c:v>0.253970597099994</c:v>
                </c:pt>
                <c:pt idx="130">
                  <c:v>0.251556429555</c:v>
                </c:pt>
                <c:pt idx="131">
                  <c:v>0.253127413150471</c:v>
                </c:pt>
                <c:pt idx="132">
                  <c:v>0.260043351612596</c:v>
                </c:pt>
                <c:pt idx="133">
                  <c:v>0.26876308795854</c:v>
                </c:pt>
                <c:pt idx="134">
                  <c:v>0.268984437269587</c:v>
                </c:pt>
                <c:pt idx="135">
                  <c:v>0.271499667339186</c:v>
                </c:pt>
                <c:pt idx="136">
                  <c:v>0.271089965975171</c:v>
                </c:pt>
                <c:pt idx="137">
                  <c:v>0.265292947165224</c:v>
                </c:pt>
                <c:pt idx="138">
                  <c:v>0.261940610695532</c:v>
                </c:pt>
                <c:pt idx="139">
                  <c:v>0.260663095345563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'Spending 1870 on'!$BJ$7</c:f>
              <c:strCache>
                <c:ptCount val="1"/>
                <c:pt idx="0">
                  <c:v>Lower ratio</c:v>
                </c:pt>
              </c:strCache>
            </c:strRef>
          </c:tx>
          <c:xVal>
            <c:numRef>
              <c:f>'Spending 1870 on'!$BH$8:$BH$147</c:f>
              <c:numCache>
                <c:formatCode>General</c:formatCode>
                <c:ptCount val="140"/>
                <c:pt idx="0">
                  <c:v>1870.0</c:v>
                </c:pt>
                <c:pt idx="1">
                  <c:v>1871.0</c:v>
                </c:pt>
                <c:pt idx="2">
                  <c:v>1872.0</c:v>
                </c:pt>
                <c:pt idx="3">
                  <c:v>1873.0</c:v>
                </c:pt>
                <c:pt idx="4">
                  <c:v>1874.0</c:v>
                </c:pt>
                <c:pt idx="5">
                  <c:v>1875.0</c:v>
                </c:pt>
                <c:pt idx="6">
                  <c:v>1876.0</c:v>
                </c:pt>
                <c:pt idx="7">
                  <c:v>1877.0</c:v>
                </c:pt>
                <c:pt idx="8">
                  <c:v>1878.0</c:v>
                </c:pt>
                <c:pt idx="9">
                  <c:v>1879.0</c:v>
                </c:pt>
                <c:pt idx="10">
                  <c:v>1880.0</c:v>
                </c:pt>
                <c:pt idx="11">
                  <c:v>1881.0</c:v>
                </c:pt>
                <c:pt idx="12">
                  <c:v>1882.0</c:v>
                </c:pt>
                <c:pt idx="13">
                  <c:v>1883.0</c:v>
                </c:pt>
                <c:pt idx="14">
                  <c:v>1884.0</c:v>
                </c:pt>
                <c:pt idx="15">
                  <c:v>1885.0</c:v>
                </c:pt>
                <c:pt idx="16">
                  <c:v>1886.0</c:v>
                </c:pt>
                <c:pt idx="17">
                  <c:v>1887.0</c:v>
                </c:pt>
                <c:pt idx="18">
                  <c:v>1888.0</c:v>
                </c:pt>
                <c:pt idx="19">
                  <c:v>1889.0</c:v>
                </c:pt>
                <c:pt idx="20">
                  <c:v>1890.0</c:v>
                </c:pt>
                <c:pt idx="21">
                  <c:v>1891.0</c:v>
                </c:pt>
                <c:pt idx="22">
                  <c:v>1892.0</c:v>
                </c:pt>
                <c:pt idx="23">
                  <c:v>1893.0</c:v>
                </c:pt>
                <c:pt idx="24">
                  <c:v>1894.0</c:v>
                </c:pt>
                <c:pt idx="25">
                  <c:v>1895.0</c:v>
                </c:pt>
                <c:pt idx="26">
                  <c:v>1896.0</c:v>
                </c:pt>
                <c:pt idx="27">
                  <c:v>1897.0</c:v>
                </c:pt>
                <c:pt idx="28">
                  <c:v>1898.0</c:v>
                </c:pt>
                <c:pt idx="29">
                  <c:v>1899.0</c:v>
                </c:pt>
                <c:pt idx="30">
                  <c:v>1900.0</c:v>
                </c:pt>
                <c:pt idx="31">
                  <c:v>1901.0</c:v>
                </c:pt>
                <c:pt idx="32">
                  <c:v>1902.0</c:v>
                </c:pt>
                <c:pt idx="33">
                  <c:v>1903.0</c:v>
                </c:pt>
                <c:pt idx="34">
                  <c:v>1904.0</c:v>
                </c:pt>
                <c:pt idx="35">
                  <c:v>1905.0</c:v>
                </c:pt>
                <c:pt idx="36">
                  <c:v>1906.0</c:v>
                </c:pt>
                <c:pt idx="37">
                  <c:v>1907.0</c:v>
                </c:pt>
                <c:pt idx="38">
                  <c:v>1908.0</c:v>
                </c:pt>
                <c:pt idx="39">
                  <c:v>1909.0</c:v>
                </c:pt>
                <c:pt idx="40">
                  <c:v>1910.0</c:v>
                </c:pt>
                <c:pt idx="41">
                  <c:v>1911.0</c:v>
                </c:pt>
                <c:pt idx="42">
                  <c:v>1912.0</c:v>
                </c:pt>
                <c:pt idx="43">
                  <c:v>1913.0</c:v>
                </c:pt>
                <c:pt idx="44">
                  <c:v>1914.0</c:v>
                </c:pt>
                <c:pt idx="45">
                  <c:v>1915.0</c:v>
                </c:pt>
                <c:pt idx="46">
                  <c:v>1916.0</c:v>
                </c:pt>
                <c:pt idx="47">
                  <c:v>1917.0</c:v>
                </c:pt>
                <c:pt idx="48">
                  <c:v>1918.0</c:v>
                </c:pt>
                <c:pt idx="49">
                  <c:v>1919.0</c:v>
                </c:pt>
                <c:pt idx="50">
                  <c:v>1920.0</c:v>
                </c:pt>
                <c:pt idx="51">
                  <c:v>1921.0</c:v>
                </c:pt>
                <c:pt idx="52">
                  <c:v>1922.0</c:v>
                </c:pt>
                <c:pt idx="53">
                  <c:v>1923.0</c:v>
                </c:pt>
                <c:pt idx="54">
                  <c:v>1924.0</c:v>
                </c:pt>
                <c:pt idx="55">
                  <c:v>1925.0</c:v>
                </c:pt>
                <c:pt idx="56">
                  <c:v>1926.0</c:v>
                </c:pt>
                <c:pt idx="57">
                  <c:v>1927.0</c:v>
                </c:pt>
                <c:pt idx="58">
                  <c:v>1928.0</c:v>
                </c:pt>
                <c:pt idx="59">
                  <c:v>1929.0</c:v>
                </c:pt>
                <c:pt idx="60">
                  <c:v>1930.0</c:v>
                </c:pt>
                <c:pt idx="61">
                  <c:v>1931.0</c:v>
                </c:pt>
                <c:pt idx="62">
                  <c:v>1932.0</c:v>
                </c:pt>
                <c:pt idx="63">
                  <c:v>1933.0</c:v>
                </c:pt>
                <c:pt idx="64">
                  <c:v>1934.0</c:v>
                </c:pt>
                <c:pt idx="65">
                  <c:v>1935.0</c:v>
                </c:pt>
                <c:pt idx="66">
                  <c:v>1936.0</c:v>
                </c:pt>
                <c:pt idx="67">
                  <c:v>1937.0</c:v>
                </c:pt>
                <c:pt idx="68">
                  <c:v>1938.0</c:v>
                </c:pt>
                <c:pt idx="69">
                  <c:v>1939.0</c:v>
                </c:pt>
                <c:pt idx="70">
                  <c:v>1940.0</c:v>
                </c:pt>
                <c:pt idx="71">
                  <c:v>1941.0</c:v>
                </c:pt>
                <c:pt idx="72">
                  <c:v>1942.0</c:v>
                </c:pt>
                <c:pt idx="73">
                  <c:v>1943.0</c:v>
                </c:pt>
                <c:pt idx="74">
                  <c:v>1944.0</c:v>
                </c:pt>
                <c:pt idx="75">
                  <c:v>1945.0</c:v>
                </c:pt>
                <c:pt idx="76">
                  <c:v>1946.0</c:v>
                </c:pt>
                <c:pt idx="77">
                  <c:v>1947.0</c:v>
                </c:pt>
                <c:pt idx="78">
                  <c:v>1948.0</c:v>
                </c:pt>
                <c:pt idx="79">
                  <c:v>1949.0</c:v>
                </c:pt>
                <c:pt idx="80">
                  <c:v>1950.0</c:v>
                </c:pt>
                <c:pt idx="81">
                  <c:v>1951.0</c:v>
                </c:pt>
                <c:pt idx="82">
                  <c:v>1952.0</c:v>
                </c:pt>
                <c:pt idx="83">
                  <c:v>1953.0</c:v>
                </c:pt>
                <c:pt idx="84">
                  <c:v>1954.0</c:v>
                </c:pt>
                <c:pt idx="85">
                  <c:v>1955.0</c:v>
                </c:pt>
                <c:pt idx="86">
                  <c:v>1956.0</c:v>
                </c:pt>
                <c:pt idx="87">
                  <c:v>1957.0</c:v>
                </c:pt>
                <c:pt idx="88">
                  <c:v>1958.0</c:v>
                </c:pt>
                <c:pt idx="89">
                  <c:v>1959.0</c:v>
                </c:pt>
                <c:pt idx="90">
                  <c:v>1960.0</c:v>
                </c:pt>
                <c:pt idx="91">
                  <c:v>1961.0</c:v>
                </c:pt>
                <c:pt idx="92">
                  <c:v>1962.0</c:v>
                </c:pt>
                <c:pt idx="93">
                  <c:v>1963.0</c:v>
                </c:pt>
                <c:pt idx="94">
                  <c:v>1964.0</c:v>
                </c:pt>
                <c:pt idx="95">
                  <c:v>1965.0</c:v>
                </c:pt>
                <c:pt idx="96">
                  <c:v>1966.0</c:v>
                </c:pt>
                <c:pt idx="97">
                  <c:v>1967.0</c:v>
                </c:pt>
                <c:pt idx="98">
                  <c:v>1968.0</c:v>
                </c:pt>
                <c:pt idx="99">
                  <c:v>1969.0</c:v>
                </c:pt>
                <c:pt idx="100">
                  <c:v>1970.0</c:v>
                </c:pt>
                <c:pt idx="101">
                  <c:v>1971.0</c:v>
                </c:pt>
                <c:pt idx="102">
                  <c:v>1972.0</c:v>
                </c:pt>
                <c:pt idx="103">
                  <c:v>1973.0</c:v>
                </c:pt>
                <c:pt idx="104">
                  <c:v>1974.0</c:v>
                </c:pt>
                <c:pt idx="105">
                  <c:v>1975.0</c:v>
                </c:pt>
                <c:pt idx="106">
                  <c:v>1976.0</c:v>
                </c:pt>
                <c:pt idx="107">
                  <c:v>1977.0</c:v>
                </c:pt>
                <c:pt idx="108">
                  <c:v>1978.0</c:v>
                </c:pt>
                <c:pt idx="109">
                  <c:v>1979.0</c:v>
                </c:pt>
                <c:pt idx="110">
                  <c:v>1980.0</c:v>
                </c:pt>
                <c:pt idx="111">
                  <c:v>1981.0</c:v>
                </c:pt>
                <c:pt idx="112">
                  <c:v>1982.0</c:v>
                </c:pt>
                <c:pt idx="113">
                  <c:v>1983.0</c:v>
                </c:pt>
                <c:pt idx="114">
                  <c:v>1984.0</c:v>
                </c:pt>
                <c:pt idx="115">
                  <c:v>1985.0</c:v>
                </c:pt>
                <c:pt idx="116">
                  <c:v>1986.0</c:v>
                </c:pt>
                <c:pt idx="117">
                  <c:v>1987.0</c:v>
                </c:pt>
                <c:pt idx="118">
                  <c:v>1988.0</c:v>
                </c:pt>
                <c:pt idx="119">
                  <c:v>1989.0</c:v>
                </c:pt>
                <c:pt idx="120">
                  <c:v>1990.0</c:v>
                </c:pt>
                <c:pt idx="121">
                  <c:v>1991.0</c:v>
                </c:pt>
                <c:pt idx="122">
                  <c:v>1992.0</c:v>
                </c:pt>
                <c:pt idx="123">
                  <c:v>1993.0</c:v>
                </c:pt>
                <c:pt idx="124">
                  <c:v>1994.0</c:v>
                </c:pt>
                <c:pt idx="125">
                  <c:v>1995.0</c:v>
                </c:pt>
                <c:pt idx="126">
                  <c:v>1996.0</c:v>
                </c:pt>
                <c:pt idx="127">
                  <c:v>1997.0</c:v>
                </c:pt>
                <c:pt idx="128">
                  <c:v>1998.0</c:v>
                </c:pt>
                <c:pt idx="129">
                  <c:v>1999.0</c:v>
                </c:pt>
                <c:pt idx="130">
                  <c:v>2000.0</c:v>
                </c:pt>
                <c:pt idx="131">
                  <c:v>2001.0</c:v>
                </c:pt>
                <c:pt idx="132">
                  <c:v>2002.0</c:v>
                </c:pt>
                <c:pt idx="133">
                  <c:v>2003.0</c:v>
                </c:pt>
                <c:pt idx="134">
                  <c:v>2004.0</c:v>
                </c:pt>
                <c:pt idx="135">
                  <c:v>2005.0</c:v>
                </c:pt>
                <c:pt idx="136">
                  <c:v>2006.0</c:v>
                </c:pt>
                <c:pt idx="137">
                  <c:v>2007.0</c:v>
                </c:pt>
                <c:pt idx="138">
                  <c:v>2008.0</c:v>
                </c:pt>
                <c:pt idx="139">
                  <c:v>2009.0</c:v>
                </c:pt>
              </c:numCache>
            </c:numRef>
          </c:xVal>
          <c:yVal>
            <c:numRef>
              <c:f>'Spending 1870 on'!$BJ$8:$BJ$147</c:f>
              <c:numCache>
                <c:formatCode>0.0</c:formatCode>
                <c:ptCount val="140"/>
                <c:pt idx="0">
                  <c:v>0.364480708489185</c:v>
                </c:pt>
                <c:pt idx="1">
                  <c:v>0.360216816742881</c:v>
                </c:pt>
                <c:pt idx="2">
                  <c:v>0.378490104733342</c:v>
                </c:pt>
                <c:pt idx="3">
                  <c:v>0.381915960116049</c:v>
                </c:pt>
                <c:pt idx="4">
                  <c:v>0.384156371749173</c:v>
                </c:pt>
                <c:pt idx="5">
                  <c:v>0.395894767827316</c:v>
                </c:pt>
                <c:pt idx="6">
                  <c:v>0.389539403944427</c:v>
                </c:pt>
                <c:pt idx="7">
                  <c:v>0.369670981758938</c:v>
                </c:pt>
                <c:pt idx="8">
                  <c:v>0.357164744398109</c:v>
                </c:pt>
                <c:pt idx="9">
                  <c:v>0.394095937693061</c:v>
                </c:pt>
                <c:pt idx="10">
                  <c:v>0.370279634701313</c:v>
                </c:pt>
                <c:pt idx="11">
                  <c:v>0.36890906882129</c:v>
                </c:pt>
                <c:pt idx="12">
                  <c:v>0.368502703981505</c:v>
                </c:pt>
                <c:pt idx="13">
                  <c:v>0.409439638956284</c:v>
                </c:pt>
                <c:pt idx="14">
                  <c:v>0.427375726941258</c:v>
                </c:pt>
                <c:pt idx="15">
                  <c:v>0.469778031266932</c:v>
                </c:pt>
                <c:pt idx="16">
                  <c:v>0.45504624398382</c:v>
                </c:pt>
                <c:pt idx="17">
                  <c:v>0.459466221938786</c:v>
                </c:pt>
                <c:pt idx="18">
                  <c:v>0.450697364483025</c:v>
                </c:pt>
                <c:pt idx="19">
                  <c:v>0.474805577980574</c:v>
                </c:pt>
                <c:pt idx="20">
                  <c:v>0.473946285650204</c:v>
                </c:pt>
                <c:pt idx="21">
                  <c:v>0.469638285325066</c:v>
                </c:pt>
                <c:pt idx="22">
                  <c:v>0.41215885533295</c:v>
                </c:pt>
                <c:pt idx="23">
                  <c:v>0.40107293717783</c:v>
                </c:pt>
                <c:pt idx="24">
                  <c:v>0.41306800479244</c:v>
                </c:pt>
                <c:pt idx="25">
                  <c:v>0.409022783726186</c:v>
                </c:pt>
                <c:pt idx="26">
                  <c:v>0.396842247294098</c:v>
                </c:pt>
                <c:pt idx="27">
                  <c:v>0.411435701482442</c:v>
                </c:pt>
                <c:pt idx="28">
                  <c:v>0.384507220081084</c:v>
                </c:pt>
                <c:pt idx="29">
                  <c:v>0.386391274835279</c:v>
                </c:pt>
                <c:pt idx="30">
                  <c:v>0.373864579339078</c:v>
                </c:pt>
                <c:pt idx="31">
                  <c:v>0.423483835606108</c:v>
                </c:pt>
                <c:pt idx="32">
                  <c:v>0.396857947079582</c:v>
                </c:pt>
                <c:pt idx="33">
                  <c:v>0.396724396787449</c:v>
                </c:pt>
                <c:pt idx="34">
                  <c:v>0.406630098297962</c:v>
                </c:pt>
                <c:pt idx="35">
                  <c:v>0.411807324355563</c:v>
                </c:pt>
                <c:pt idx="36">
                  <c:v>0.442869379400976</c:v>
                </c:pt>
                <c:pt idx="37">
                  <c:v>0.41974932729768</c:v>
                </c:pt>
                <c:pt idx="38">
                  <c:v>0.420145523872044</c:v>
                </c:pt>
                <c:pt idx="39">
                  <c:v>0.422755889358124</c:v>
                </c:pt>
                <c:pt idx="40">
                  <c:v>0.429706653246459</c:v>
                </c:pt>
                <c:pt idx="41">
                  <c:v>0.429003268804068</c:v>
                </c:pt>
                <c:pt idx="42">
                  <c:v>0.430115392330289</c:v>
                </c:pt>
                <c:pt idx="43">
                  <c:v>0.433072235129179</c:v>
                </c:pt>
                <c:pt idx="44">
                  <c:v>0.4483892094928</c:v>
                </c:pt>
                <c:pt idx="47">
                  <c:v>0.470605345324306</c:v>
                </c:pt>
                <c:pt idx="48">
                  <c:v>0.474427263553313</c:v>
                </c:pt>
                <c:pt idx="50">
                  <c:v>0.48178354340958</c:v>
                </c:pt>
                <c:pt idx="51">
                  <c:v>0.481756570301758</c:v>
                </c:pt>
                <c:pt idx="53">
                  <c:v>0.47902925478239</c:v>
                </c:pt>
                <c:pt idx="59">
                  <c:v>0.491015479715334</c:v>
                </c:pt>
                <c:pt idx="60">
                  <c:v>0.511902683015473</c:v>
                </c:pt>
                <c:pt idx="61">
                  <c:v>0.504941829705808</c:v>
                </c:pt>
                <c:pt idx="62">
                  <c:v>0.506994824927576</c:v>
                </c:pt>
                <c:pt idx="63">
                  <c:v>0.504596122987139</c:v>
                </c:pt>
                <c:pt idx="64">
                  <c:v>0.502990628822663</c:v>
                </c:pt>
                <c:pt idx="65">
                  <c:v>0.49744167138454</c:v>
                </c:pt>
                <c:pt idx="66">
                  <c:v>0.503146016234674</c:v>
                </c:pt>
                <c:pt idx="67">
                  <c:v>0.507041628313412</c:v>
                </c:pt>
                <c:pt idx="68">
                  <c:v>0.512516468423103</c:v>
                </c:pt>
                <c:pt idx="69">
                  <c:v>0.508970299340119</c:v>
                </c:pt>
                <c:pt idx="70">
                  <c:v>0.48028277590309</c:v>
                </c:pt>
                <c:pt idx="71">
                  <c:v>0.483601409419524</c:v>
                </c:pt>
                <c:pt idx="72">
                  <c:v>0.479247896471213</c:v>
                </c:pt>
                <c:pt idx="73">
                  <c:v>0.441139781787728</c:v>
                </c:pt>
                <c:pt idx="74">
                  <c:v>0.475056715479275</c:v>
                </c:pt>
                <c:pt idx="75">
                  <c:v>0.438674313511653</c:v>
                </c:pt>
                <c:pt idx="76">
                  <c:v>0.473761565895559</c:v>
                </c:pt>
                <c:pt idx="77">
                  <c:v>0.501267085463246</c:v>
                </c:pt>
                <c:pt idx="78">
                  <c:v>0.476999028229833</c:v>
                </c:pt>
                <c:pt idx="79">
                  <c:v>0.474002302783507</c:v>
                </c:pt>
                <c:pt idx="80">
                  <c:v>0.571752585139291</c:v>
                </c:pt>
                <c:pt idx="85">
                  <c:v>0.513350274222196</c:v>
                </c:pt>
                <c:pt idx="90">
                  <c:v>0.567680278932355</c:v>
                </c:pt>
                <c:pt idx="95">
                  <c:v>0.519855717678353</c:v>
                </c:pt>
                <c:pt idx="100">
                  <c:v>0.462433569152404</c:v>
                </c:pt>
                <c:pt idx="101">
                  <c:v>0.462498333890374</c:v>
                </c:pt>
                <c:pt idx="102">
                  <c:v>0.461984625424153</c:v>
                </c:pt>
                <c:pt idx="103">
                  <c:v>0.466328459546865</c:v>
                </c:pt>
                <c:pt idx="104">
                  <c:v>0.467127691601505</c:v>
                </c:pt>
                <c:pt idx="105">
                  <c:v>0.467669303305457</c:v>
                </c:pt>
                <c:pt idx="106">
                  <c:v>0.463215563136234</c:v>
                </c:pt>
                <c:pt idx="107">
                  <c:v>0.455948682287798</c:v>
                </c:pt>
                <c:pt idx="108">
                  <c:v>0.458449194488421</c:v>
                </c:pt>
                <c:pt idx="109">
                  <c:v>0.460076536541023</c:v>
                </c:pt>
                <c:pt idx="110">
                  <c:v>0.370879536337477</c:v>
                </c:pt>
                <c:pt idx="111">
                  <c:v>0.357346641976882</c:v>
                </c:pt>
                <c:pt idx="112">
                  <c:v>0.359309942121629</c:v>
                </c:pt>
                <c:pt idx="113">
                  <c:v>0.373791171974332</c:v>
                </c:pt>
                <c:pt idx="114">
                  <c:v>0.393138337692498</c:v>
                </c:pt>
                <c:pt idx="115">
                  <c:v>0.391252564798761</c:v>
                </c:pt>
                <c:pt idx="116">
                  <c:v>0.382220279540284</c:v>
                </c:pt>
                <c:pt idx="117">
                  <c:v>0.383719786258777</c:v>
                </c:pt>
                <c:pt idx="118">
                  <c:v>0.388297929744852</c:v>
                </c:pt>
                <c:pt idx="119">
                  <c:v>0.376983885100222</c:v>
                </c:pt>
                <c:pt idx="120">
                  <c:v>0.373611572018839</c:v>
                </c:pt>
                <c:pt idx="121">
                  <c:v>0.375590889442126</c:v>
                </c:pt>
                <c:pt idx="122">
                  <c:v>0.373809690922905</c:v>
                </c:pt>
                <c:pt idx="123">
                  <c:v>0.387386608551033</c:v>
                </c:pt>
                <c:pt idx="124">
                  <c:v>0.385252266550117</c:v>
                </c:pt>
                <c:pt idx="125">
                  <c:v>0.382712472684544</c:v>
                </c:pt>
                <c:pt idx="126">
                  <c:v>0.382268970052489</c:v>
                </c:pt>
                <c:pt idx="127">
                  <c:v>0.389018389843638</c:v>
                </c:pt>
                <c:pt idx="128">
                  <c:v>0.39254127749137</c:v>
                </c:pt>
                <c:pt idx="129">
                  <c:v>0.39275786526483</c:v>
                </c:pt>
                <c:pt idx="130">
                  <c:v>0.390027298470907</c:v>
                </c:pt>
                <c:pt idx="131">
                  <c:v>0.391994432742256</c:v>
                </c:pt>
                <c:pt idx="132">
                  <c:v>0.398258084014299</c:v>
                </c:pt>
                <c:pt idx="133">
                  <c:v>0.407971600179965</c:v>
                </c:pt>
                <c:pt idx="134">
                  <c:v>0.4104616832037</c:v>
                </c:pt>
                <c:pt idx="135">
                  <c:v>0.420142903847943</c:v>
                </c:pt>
                <c:pt idx="136">
                  <c:v>0.4204507607255</c:v>
                </c:pt>
                <c:pt idx="137">
                  <c:v>0.407339604059722</c:v>
                </c:pt>
                <c:pt idx="138">
                  <c:v>0.405614531705544</c:v>
                </c:pt>
                <c:pt idx="139">
                  <c:v>0.4035953204465</c:v>
                </c:pt>
              </c:numCache>
            </c:numRef>
          </c:yVal>
          <c:smooth val="1"/>
        </c:ser>
        <c:axId val="548630168"/>
        <c:axId val="548826808"/>
      </c:scatterChart>
      <c:valAx>
        <c:axId val="548630168"/>
        <c:scaling>
          <c:orientation val="minMax"/>
        </c:scaling>
        <c:axPos val="b"/>
        <c:numFmt formatCode="General" sourceLinked="1"/>
        <c:tickLblPos val="nextTo"/>
        <c:crossAx val="548826808"/>
        <c:crosses val="autoZero"/>
        <c:crossBetween val="midCat"/>
      </c:valAx>
      <c:valAx>
        <c:axId val="548826808"/>
        <c:scaling>
          <c:orientation val="minMax"/>
        </c:scaling>
        <c:axPos val="l"/>
        <c:majorGridlines/>
        <c:numFmt formatCode="0.0" sourceLinked="1"/>
        <c:tickLblPos val="nextTo"/>
        <c:crossAx val="5486301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0725933451867"/>
          <c:y val="0.15865039829205"/>
          <c:w val="0.186155786978241"/>
          <c:h val="0.0937779206170657"/>
        </c:manualLayout>
      </c:layout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4243128652577"/>
          <c:y val="0.0348956282808399"/>
          <c:w val="0.812924190089544"/>
          <c:h val="0.865104576771653"/>
        </c:manualLayout>
      </c:layout>
      <c:scatterChart>
        <c:scatterStyle val="smoothMarker"/>
        <c:ser>
          <c:idx val="0"/>
          <c:order val="0"/>
          <c:tx>
            <c:strRef>
              <c:f>'fiscal rev &amp; incid 1870-on'!$BE$87</c:f>
              <c:strCache>
                <c:ptCount val="1"/>
                <c:pt idx="0">
                  <c:v>Q1</c:v>
                </c:pt>
              </c:strCache>
            </c:strRef>
          </c:tx>
          <c:spPr>
            <a:ln w="15875">
              <a:solidFill>
                <a:srgbClr val="FF5768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dash"/>
            <c:size val="7"/>
            <c:spPr>
              <a:solidFill>
                <a:srgbClr val="FF5768"/>
              </a:solidFill>
              <a:ln>
                <a:solidFill>
                  <a:srgbClr val="FF0000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'fiscal rev &amp; incid 1870-on'!$BD$88:$BD$147</c:f>
              <c:numCache>
                <c:formatCode>General</c:formatCode>
                <c:ptCount val="60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9">
                  <c:v>1959.0</c:v>
                </c:pt>
                <c:pt idx="10">
                  <c:v>1960.0</c:v>
                </c:pt>
                <c:pt idx="11">
                  <c:v>1961.0</c:v>
                </c:pt>
                <c:pt idx="12">
                  <c:v>1962.0</c:v>
                </c:pt>
                <c:pt idx="13">
                  <c:v>1963.0</c:v>
                </c:pt>
                <c:pt idx="14">
                  <c:v>1964.0</c:v>
                </c:pt>
                <c:pt idx="15">
                  <c:v>1965.0</c:v>
                </c:pt>
                <c:pt idx="16">
                  <c:v>1966.0</c:v>
                </c:pt>
                <c:pt idx="17">
                  <c:v>1967.0</c:v>
                </c:pt>
                <c:pt idx="18">
                  <c:v>1968.0</c:v>
                </c:pt>
                <c:pt idx="19">
                  <c:v>1969.0</c:v>
                </c:pt>
                <c:pt idx="20">
                  <c:v>1970.0</c:v>
                </c:pt>
                <c:pt idx="21">
                  <c:v>1971.0</c:v>
                </c:pt>
                <c:pt idx="22">
                  <c:v>1972.0</c:v>
                </c:pt>
                <c:pt idx="23">
                  <c:v>1973.0</c:v>
                </c:pt>
                <c:pt idx="24">
                  <c:v>1974.0</c:v>
                </c:pt>
                <c:pt idx="25">
                  <c:v>1975.0</c:v>
                </c:pt>
                <c:pt idx="26">
                  <c:v>1976.0</c:v>
                </c:pt>
                <c:pt idx="27">
                  <c:v>1977.0</c:v>
                </c:pt>
                <c:pt idx="28">
                  <c:v>1978.0</c:v>
                </c:pt>
                <c:pt idx="29">
                  <c:v>1979.0</c:v>
                </c:pt>
                <c:pt idx="30">
                  <c:v>1980.0</c:v>
                </c:pt>
                <c:pt idx="31">
                  <c:v>1981.0</c:v>
                </c:pt>
                <c:pt idx="32">
                  <c:v>1982.0</c:v>
                </c:pt>
                <c:pt idx="33">
                  <c:v>1983.0</c:v>
                </c:pt>
                <c:pt idx="34">
                  <c:v>1984.0</c:v>
                </c:pt>
                <c:pt idx="35">
                  <c:v>1985.0</c:v>
                </c:pt>
                <c:pt idx="36">
                  <c:v>1986.0</c:v>
                </c:pt>
                <c:pt idx="37">
                  <c:v>1987.0</c:v>
                </c:pt>
                <c:pt idx="38">
                  <c:v>1988.0</c:v>
                </c:pt>
                <c:pt idx="39">
                  <c:v>1989.0</c:v>
                </c:pt>
                <c:pt idx="40">
                  <c:v>1990.0</c:v>
                </c:pt>
                <c:pt idx="41">
                  <c:v>1991.0</c:v>
                </c:pt>
                <c:pt idx="42">
                  <c:v>1992.0</c:v>
                </c:pt>
                <c:pt idx="43">
                  <c:v>1993.0</c:v>
                </c:pt>
                <c:pt idx="44">
                  <c:v>1994.0</c:v>
                </c:pt>
                <c:pt idx="45">
                  <c:v>1995.0</c:v>
                </c:pt>
                <c:pt idx="46">
                  <c:v>1996.0</c:v>
                </c:pt>
                <c:pt idx="47">
                  <c:v>1997.0</c:v>
                </c:pt>
                <c:pt idx="48">
                  <c:v>1998.0</c:v>
                </c:pt>
                <c:pt idx="49">
                  <c:v>1999.0</c:v>
                </c:pt>
                <c:pt idx="50">
                  <c:v>2000.0</c:v>
                </c:pt>
                <c:pt idx="51">
                  <c:v>2001.0</c:v>
                </c:pt>
                <c:pt idx="52">
                  <c:v>2002.0</c:v>
                </c:pt>
                <c:pt idx="53">
                  <c:v>2003.0</c:v>
                </c:pt>
                <c:pt idx="54">
                  <c:v>2004.0</c:v>
                </c:pt>
                <c:pt idx="55">
                  <c:v>2005.0</c:v>
                </c:pt>
                <c:pt idx="56">
                  <c:v>2006.0</c:v>
                </c:pt>
                <c:pt idx="57">
                  <c:v>2007.0</c:v>
                </c:pt>
                <c:pt idx="58">
                  <c:v>2008.0</c:v>
                </c:pt>
                <c:pt idx="59">
                  <c:v>2009.0</c:v>
                </c:pt>
              </c:numCache>
            </c:numRef>
          </c:xVal>
          <c:yVal>
            <c:numRef>
              <c:f>'fiscal rev &amp; incid 1870-on'!$BE$88:$BE$147</c:f>
              <c:numCache>
                <c:formatCode>General</c:formatCode>
                <c:ptCount val="60"/>
                <c:pt idx="0" formatCode="0.00">
                  <c:v>1.257500331247491</c:v>
                </c:pt>
                <c:pt idx="5" formatCode="0.00">
                  <c:v>0.99208695476797</c:v>
                </c:pt>
                <c:pt idx="10" formatCode="0.00">
                  <c:v>1.32805172721044</c:v>
                </c:pt>
                <c:pt idx="15" formatCode="0.00">
                  <c:v>1.429799950537529</c:v>
                </c:pt>
                <c:pt idx="20" formatCode="0.00">
                  <c:v>3.434986954725814</c:v>
                </c:pt>
                <c:pt idx="21" formatCode="0.00">
                  <c:v>3.461823043096445</c:v>
                </c:pt>
                <c:pt idx="22" formatCode="0.00">
                  <c:v>2.894573469044559</c:v>
                </c:pt>
                <c:pt idx="23" formatCode="0.00">
                  <c:v>3.505631874573695</c:v>
                </c:pt>
                <c:pt idx="24" formatCode="0.00">
                  <c:v>4.447648052352496</c:v>
                </c:pt>
                <c:pt idx="25" formatCode="0.00">
                  <c:v>3.966463832730176</c:v>
                </c:pt>
                <c:pt idx="26" formatCode="0.00">
                  <c:v>3.355054243009792</c:v>
                </c:pt>
                <c:pt idx="27" formatCode="0.00">
                  <c:v>3.320081296800695</c:v>
                </c:pt>
                <c:pt idx="28" formatCode="0.00">
                  <c:v>3.791698484863711</c:v>
                </c:pt>
                <c:pt idx="29" formatCode="0.00">
                  <c:v>3.633561778137501</c:v>
                </c:pt>
                <c:pt idx="30" formatCode="0.00">
                  <c:v>3.671562373685122</c:v>
                </c:pt>
                <c:pt idx="31" formatCode="0.00">
                  <c:v>3.948470886789188</c:v>
                </c:pt>
                <c:pt idx="32" formatCode="0.00">
                  <c:v>2.928639395940556</c:v>
                </c:pt>
                <c:pt idx="33" formatCode="0.00">
                  <c:v>2.941288886402899</c:v>
                </c:pt>
                <c:pt idx="34" formatCode="0.00">
                  <c:v>3.122806282396403</c:v>
                </c:pt>
                <c:pt idx="35" formatCode="0.00">
                  <c:v>3.475764453720335</c:v>
                </c:pt>
                <c:pt idx="36" formatCode="0.00">
                  <c:v>3.723702643082045</c:v>
                </c:pt>
                <c:pt idx="37" formatCode="0.00">
                  <c:v>4.00866948309013</c:v>
                </c:pt>
                <c:pt idx="38" formatCode="0.00">
                  <c:v>3.485980449209669</c:v>
                </c:pt>
                <c:pt idx="39" formatCode="0.00">
                  <c:v>5.217482953189674</c:v>
                </c:pt>
                <c:pt idx="40" formatCode="0.00">
                  <c:v>5.781598605324163</c:v>
                </c:pt>
                <c:pt idx="41" formatCode="0.00">
                  <c:v>6.123006825346451</c:v>
                </c:pt>
                <c:pt idx="42" formatCode="0.00">
                  <c:v>6.266535489820361</c:v>
                </c:pt>
                <c:pt idx="43" formatCode="0.00">
                  <c:v>6.334904624322229</c:v>
                </c:pt>
                <c:pt idx="44" formatCode="0.00">
                  <c:v>6.670232587304638</c:v>
                </c:pt>
                <c:pt idx="45" formatCode="0.00">
                  <c:v>6.813074008754108</c:v>
                </c:pt>
                <c:pt idx="46" formatCode="0.00">
                  <c:v>6.47461322530128</c:v>
                </c:pt>
                <c:pt idx="47" formatCode="0.00">
                  <c:v>6.33475743390284</c:v>
                </c:pt>
                <c:pt idx="48" formatCode="0.00">
                  <c:v>6.437345764173217</c:v>
                </c:pt>
                <c:pt idx="49" formatCode="0.00">
                  <c:v>7.009090177492978</c:v>
                </c:pt>
                <c:pt idx="50" formatCode="0.00">
                  <c:v>7.000730885507922</c:v>
                </c:pt>
                <c:pt idx="51" formatCode="0.00">
                  <c:v>7.290095971937264</c:v>
                </c:pt>
                <c:pt idx="52" formatCode="0.00">
                  <c:v>6.251221101519835</c:v>
                </c:pt>
                <c:pt idx="53" formatCode="0.00">
                  <c:v>6.031373715197233</c:v>
                </c:pt>
                <c:pt idx="54" formatCode="0.00">
                  <c:v>5.974430432418673</c:v>
                </c:pt>
                <c:pt idx="55" formatCode="0.00">
                  <c:v>6.21683863240008</c:v>
                </c:pt>
                <c:pt idx="56" formatCode="0.00">
                  <c:v>6.443034585270272</c:v>
                </c:pt>
                <c:pt idx="57" formatCode="0.00">
                  <c:v>7.233193328114432</c:v>
                </c:pt>
                <c:pt idx="58" formatCode="0.00">
                  <c:v>7.545927642735548</c:v>
                </c:pt>
                <c:pt idx="59" formatCode="0.00">
                  <c:v>8.758856495452022</c:v>
                </c:pt>
              </c:numCache>
            </c:numRef>
          </c:yVal>
        </c:ser>
        <c:ser>
          <c:idx val="1"/>
          <c:order val="1"/>
          <c:tx>
            <c:strRef>
              <c:f>'fiscal rev &amp; incid 1870-on'!$BF$87</c:f>
              <c:strCache>
                <c:ptCount val="1"/>
                <c:pt idx="0">
                  <c:v>Q3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</c:spPr>
          </c:marker>
          <c:xVal>
            <c:numRef>
              <c:f>'fiscal rev &amp; incid 1870-on'!$BD$88:$BD$147</c:f>
              <c:numCache>
                <c:formatCode>General</c:formatCode>
                <c:ptCount val="60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9">
                  <c:v>1959.0</c:v>
                </c:pt>
                <c:pt idx="10">
                  <c:v>1960.0</c:v>
                </c:pt>
                <c:pt idx="11">
                  <c:v>1961.0</c:v>
                </c:pt>
                <c:pt idx="12">
                  <c:v>1962.0</c:v>
                </c:pt>
                <c:pt idx="13">
                  <c:v>1963.0</c:v>
                </c:pt>
                <c:pt idx="14">
                  <c:v>1964.0</c:v>
                </c:pt>
                <c:pt idx="15">
                  <c:v>1965.0</c:v>
                </c:pt>
                <c:pt idx="16">
                  <c:v>1966.0</c:v>
                </c:pt>
                <c:pt idx="17">
                  <c:v>1967.0</c:v>
                </c:pt>
                <c:pt idx="18">
                  <c:v>1968.0</c:v>
                </c:pt>
                <c:pt idx="19">
                  <c:v>1969.0</c:v>
                </c:pt>
                <c:pt idx="20">
                  <c:v>1970.0</c:v>
                </c:pt>
                <c:pt idx="21">
                  <c:v>1971.0</c:v>
                </c:pt>
                <c:pt idx="22">
                  <c:v>1972.0</c:v>
                </c:pt>
                <c:pt idx="23">
                  <c:v>1973.0</c:v>
                </c:pt>
                <c:pt idx="24">
                  <c:v>1974.0</c:v>
                </c:pt>
                <c:pt idx="25">
                  <c:v>1975.0</c:v>
                </c:pt>
                <c:pt idx="26">
                  <c:v>1976.0</c:v>
                </c:pt>
                <c:pt idx="27">
                  <c:v>1977.0</c:v>
                </c:pt>
                <c:pt idx="28">
                  <c:v>1978.0</c:v>
                </c:pt>
                <c:pt idx="29">
                  <c:v>1979.0</c:v>
                </c:pt>
                <c:pt idx="30">
                  <c:v>1980.0</c:v>
                </c:pt>
                <c:pt idx="31">
                  <c:v>1981.0</c:v>
                </c:pt>
                <c:pt idx="32">
                  <c:v>1982.0</c:v>
                </c:pt>
                <c:pt idx="33">
                  <c:v>1983.0</c:v>
                </c:pt>
                <c:pt idx="34">
                  <c:v>1984.0</c:v>
                </c:pt>
                <c:pt idx="35">
                  <c:v>1985.0</c:v>
                </c:pt>
                <c:pt idx="36">
                  <c:v>1986.0</c:v>
                </c:pt>
                <c:pt idx="37">
                  <c:v>1987.0</c:v>
                </c:pt>
                <c:pt idx="38">
                  <c:v>1988.0</c:v>
                </c:pt>
                <c:pt idx="39">
                  <c:v>1989.0</c:v>
                </c:pt>
                <c:pt idx="40">
                  <c:v>1990.0</c:v>
                </c:pt>
                <c:pt idx="41">
                  <c:v>1991.0</c:v>
                </c:pt>
                <c:pt idx="42">
                  <c:v>1992.0</c:v>
                </c:pt>
                <c:pt idx="43">
                  <c:v>1993.0</c:v>
                </c:pt>
                <c:pt idx="44">
                  <c:v>1994.0</c:v>
                </c:pt>
                <c:pt idx="45">
                  <c:v>1995.0</c:v>
                </c:pt>
                <c:pt idx="46">
                  <c:v>1996.0</c:v>
                </c:pt>
                <c:pt idx="47">
                  <c:v>1997.0</c:v>
                </c:pt>
                <c:pt idx="48">
                  <c:v>1998.0</c:v>
                </c:pt>
                <c:pt idx="49">
                  <c:v>1999.0</c:v>
                </c:pt>
                <c:pt idx="50">
                  <c:v>2000.0</c:v>
                </c:pt>
                <c:pt idx="51">
                  <c:v>2001.0</c:v>
                </c:pt>
                <c:pt idx="52">
                  <c:v>2002.0</c:v>
                </c:pt>
                <c:pt idx="53">
                  <c:v>2003.0</c:v>
                </c:pt>
                <c:pt idx="54">
                  <c:v>2004.0</c:v>
                </c:pt>
                <c:pt idx="55">
                  <c:v>2005.0</c:v>
                </c:pt>
                <c:pt idx="56">
                  <c:v>2006.0</c:v>
                </c:pt>
                <c:pt idx="57">
                  <c:v>2007.0</c:v>
                </c:pt>
                <c:pt idx="58">
                  <c:v>2008.0</c:v>
                </c:pt>
                <c:pt idx="59">
                  <c:v>2009.0</c:v>
                </c:pt>
              </c:numCache>
            </c:numRef>
          </c:xVal>
          <c:yVal>
            <c:numRef>
              <c:f>'fiscal rev &amp; incid 1870-on'!$BF$88:$BF$147</c:f>
              <c:numCache>
                <c:formatCode>General</c:formatCode>
                <c:ptCount val="60"/>
                <c:pt idx="0" formatCode="0.00">
                  <c:v>0.162400840151621</c:v>
                </c:pt>
                <c:pt idx="5" formatCode="0.00">
                  <c:v>0.0762280284344927</c:v>
                </c:pt>
                <c:pt idx="10" formatCode="0.00">
                  <c:v>0.201703586035705</c:v>
                </c:pt>
                <c:pt idx="15" formatCode="0.00">
                  <c:v>0.10945874430617</c:v>
                </c:pt>
                <c:pt idx="20" formatCode="0.00">
                  <c:v>0.074801703848431</c:v>
                </c:pt>
                <c:pt idx="21" formatCode="0.00">
                  <c:v>0.020727694979239</c:v>
                </c:pt>
                <c:pt idx="22" formatCode="0.00">
                  <c:v>-0.00365545014521107</c:v>
                </c:pt>
                <c:pt idx="23" formatCode="0.00">
                  <c:v>0.0476765097741572</c:v>
                </c:pt>
                <c:pt idx="24" formatCode="0.00">
                  <c:v>0.155017010167529</c:v>
                </c:pt>
                <c:pt idx="25" formatCode="0.00">
                  <c:v>-0.162721726834676</c:v>
                </c:pt>
                <c:pt idx="26" formatCode="0.00">
                  <c:v>-0.108979866674862</c:v>
                </c:pt>
                <c:pt idx="27" formatCode="0.00">
                  <c:v>0.00313666649801059</c:v>
                </c:pt>
                <c:pt idx="28" formatCode="0.00">
                  <c:v>-0.0337414149217374</c:v>
                </c:pt>
                <c:pt idx="29" formatCode="0.00">
                  <c:v>-0.179375861285999</c:v>
                </c:pt>
                <c:pt idx="30" formatCode="0.00">
                  <c:v>-0.29437357729135</c:v>
                </c:pt>
                <c:pt idx="31" formatCode="0.00">
                  <c:v>-0.282647728705361</c:v>
                </c:pt>
                <c:pt idx="32" formatCode="0.00">
                  <c:v>-0.211266925865386</c:v>
                </c:pt>
                <c:pt idx="33" formatCode="0.00">
                  <c:v>-0.24730051917746</c:v>
                </c:pt>
                <c:pt idx="34" formatCode="0.00">
                  <c:v>-0.326559460724128</c:v>
                </c:pt>
                <c:pt idx="35" formatCode="0.00">
                  <c:v>-0.315230832241566</c:v>
                </c:pt>
                <c:pt idx="36" formatCode="0.00">
                  <c:v>-0.29880426573001</c:v>
                </c:pt>
                <c:pt idx="37" formatCode="0.00">
                  <c:v>-0.25537447659503</c:v>
                </c:pt>
                <c:pt idx="38" formatCode="0.00">
                  <c:v>-0.233530955941377</c:v>
                </c:pt>
                <c:pt idx="39" formatCode="0.00">
                  <c:v>-0.444837882098805</c:v>
                </c:pt>
                <c:pt idx="40" formatCode="0.00">
                  <c:v>-0.681913384879688</c:v>
                </c:pt>
                <c:pt idx="41" formatCode="0.00">
                  <c:v>-0.69332587186215</c:v>
                </c:pt>
                <c:pt idx="42" formatCode="0.00">
                  <c:v>-0.588879450819456</c:v>
                </c:pt>
                <c:pt idx="43" formatCode="0.00">
                  <c:v>-0.429356765541795</c:v>
                </c:pt>
                <c:pt idx="44" formatCode="0.00">
                  <c:v>-0.394689144609146</c:v>
                </c:pt>
                <c:pt idx="45" formatCode="0.00">
                  <c:v>-0.355749122352618</c:v>
                </c:pt>
                <c:pt idx="46" formatCode="0.00">
                  <c:v>-0.302780944329931</c:v>
                </c:pt>
                <c:pt idx="47" formatCode="0.00">
                  <c:v>-0.205895537977931</c:v>
                </c:pt>
                <c:pt idx="48" formatCode="0.00">
                  <c:v>-0.125576124736595</c:v>
                </c:pt>
                <c:pt idx="49" formatCode="0.00">
                  <c:v>-0.0915496212831117</c:v>
                </c:pt>
                <c:pt idx="50" formatCode="0.00">
                  <c:v>0.00276732684255521</c:v>
                </c:pt>
                <c:pt idx="51" formatCode="0.00">
                  <c:v>0.101278779330479</c:v>
                </c:pt>
                <c:pt idx="52" formatCode="0.00">
                  <c:v>-0.0315745557989042</c:v>
                </c:pt>
                <c:pt idx="53" formatCode="0.00">
                  <c:v>0.123498223113554</c:v>
                </c:pt>
                <c:pt idx="54" formatCode="0.00">
                  <c:v>0.202750291593885</c:v>
                </c:pt>
                <c:pt idx="55" formatCode="0.00">
                  <c:v>0.273365794515125</c:v>
                </c:pt>
                <c:pt idx="56" formatCode="0.00">
                  <c:v>0.216528241238859</c:v>
                </c:pt>
                <c:pt idx="57" formatCode="0.00">
                  <c:v>0.12768132339303</c:v>
                </c:pt>
                <c:pt idx="58" formatCode="0.00">
                  <c:v>0.0344759984009633</c:v>
                </c:pt>
                <c:pt idx="59" formatCode="0.00">
                  <c:v>-0.0338044981883252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'fiscal rev &amp; incid 1870-on'!$BG$87</c:f>
              <c:strCache>
                <c:ptCount val="1"/>
                <c:pt idx="0">
                  <c:v>Q5</c:v>
                </c:pt>
              </c:strCache>
            </c:strRef>
          </c:tx>
          <c:spPr>
            <a:ln w="15875"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circ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'fiscal rev &amp; incid 1870-on'!$BD$88:$BD$147</c:f>
              <c:numCache>
                <c:formatCode>General</c:formatCode>
                <c:ptCount val="60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9">
                  <c:v>1959.0</c:v>
                </c:pt>
                <c:pt idx="10">
                  <c:v>1960.0</c:v>
                </c:pt>
                <c:pt idx="11">
                  <c:v>1961.0</c:v>
                </c:pt>
                <c:pt idx="12">
                  <c:v>1962.0</c:v>
                </c:pt>
                <c:pt idx="13">
                  <c:v>1963.0</c:v>
                </c:pt>
                <c:pt idx="14">
                  <c:v>1964.0</c:v>
                </c:pt>
                <c:pt idx="15">
                  <c:v>1965.0</c:v>
                </c:pt>
                <c:pt idx="16">
                  <c:v>1966.0</c:v>
                </c:pt>
                <c:pt idx="17">
                  <c:v>1967.0</c:v>
                </c:pt>
                <c:pt idx="18">
                  <c:v>1968.0</c:v>
                </c:pt>
                <c:pt idx="19">
                  <c:v>1969.0</c:v>
                </c:pt>
                <c:pt idx="20">
                  <c:v>1970.0</c:v>
                </c:pt>
                <c:pt idx="21">
                  <c:v>1971.0</c:v>
                </c:pt>
                <c:pt idx="22">
                  <c:v>1972.0</c:v>
                </c:pt>
                <c:pt idx="23">
                  <c:v>1973.0</c:v>
                </c:pt>
                <c:pt idx="24">
                  <c:v>1974.0</c:v>
                </c:pt>
                <c:pt idx="25">
                  <c:v>1975.0</c:v>
                </c:pt>
                <c:pt idx="26">
                  <c:v>1976.0</c:v>
                </c:pt>
                <c:pt idx="27">
                  <c:v>1977.0</c:v>
                </c:pt>
                <c:pt idx="28">
                  <c:v>1978.0</c:v>
                </c:pt>
                <c:pt idx="29">
                  <c:v>1979.0</c:v>
                </c:pt>
                <c:pt idx="30">
                  <c:v>1980.0</c:v>
                </c:pt>
                <c:pt idx="31">
                  <c:v>1981.0</c:v>
                </c:pt>
                <c:pt idx="32">
                  <c:v>1982.0</c:v>
                </c:pt>
                <c:pt idx="33">
                  <c:v>1983.0</c:v>
                </c:pt>
                <c:pt idx="34">
                  <c:v>1984.0</c:v>
                </c:pt>
                <c:pt idx="35">
                  <c:v>1985.0</c:v>
                </c:pt>
                <c:pt idx="36">
                  <c:v>1986.0</c:v>
                </c:pt>
                <c:pt idx="37">
                  <c:v>1987.0</c:v>
                </c:pt>
                <c:pt idx="38">
                  <c:v>1988.0</c:v>
                </c:pt>
                <c:pt idx="39">
                  <c:v>1989.0</c:v>
                </c:pt>
                <c:pt idx="40">
                  <c:v>1990.0</c:v>
                </c:pt>
                <c:pt idx="41">
                  <c:v>1991.0</c:v>
                </c:pt>
                <c:pt idx="42">
                  <c:v>1992.0</c:v>
                </c:pt>
                <c:pt idx="43">
                  <c:v>1993.0</c:v>
                </c:pt>
                <c:pt idx="44">
                  <c:v>1994.0</c:v>
                </c:pt>
                <c:pt idx="45">
                  <c:v>1995.0</c:v>
                </c:pt>
                <c:pt idx="46">
                  <c:v>1996.0</c:v>
                </c:pt>
                <c:pt idx="47">
                  <c:v>1997.0</c:v>
                </c:pt>
                <c:pt idx="48">
                  <c:v>1998.0</c:v>
                </c:pt>
                <c:pt idx="49">
                  <c:v>1999.0</c:v>
                </c:pt>
                <c:pt idx="50">
                  <c:v>2000.0</c:v>
                </c:pt>
                <c:pt idx="51">
                  <c:v>2001.0</c:v>
                </c:pt>
                <c:pt idx="52">
                  <c:v>2002.0</c:v>
                </c:pt>
                <c:pt idx="53">
                  <c:v>2003.0</c:v>
                </c:pt>
                <c:pt idx="54">
                  <c:v>2004.0</c:v>
                </c:pt>
                <c:pt idx="55">
                  <c:v>2005.0</c:v>
                </c:pt>
                <c:pt idx="56">
                  <c:v>2006.0</c:v>
                </c:pt>
                <c:pt idx="57">
                  <c:v>2007.0</c:v>
                </c:pt>
                <c:pt idx="58">
                  <c:v>2008.0</c:v>
                </c:pt>
                <c:pt idx="59">
                  <c:v>2009.0</c:v>
                </c:pt>
              </c:numCache>
            </c:numRef>
          </c:xVal>
          <c:yVal>
            <c:numRef>
              <c:f>'fiscal rev &amp; incid 1870-on'!$BG$88:$BG$147</c:f>
              <c:numCache>
                <c:formatCode>General</c:formatCode>
                <c:ptCount val="60"/>
                <c:pt idx="0" formatCode="0.00">
                  <c:v>-1.777465855431346</c:v>
                </c:pt>
                <c:pt idx="5" formatCode="0.00">
                  <c:v>-1.27956617246555</c:v>
                </c:pt>
                <c:pt idx="10" formatCode="0.00">
                  <c:v>-1.963172133185646</c:v>
                </c:pt>
                <c:pt idx="15" formatCode="0.00">
                  <c:v>-1.838305347428271</c:v>
                </c:pt>
                <c:pt idx="20" formatCode="0.00">
                  <c:v>-3.723800447492851</c:v>
                </c:pt>
                <c:pt idx="21" formatCode="0.00">
                  <c:v>-3.593974439331596</c:v>
                </c:pt>
                <c:pt idx="22" formatCode="0.00">
                  <c:v>-2.955098285806757</c:v>
                </c:pt>
                <c:pt idx="23" formatCode="0.00">
                  <c:v>-3.728307417008358</c:v>
                </c:pt>
                <c:pt idx="24" formatCode="0.00">
                  <c:v>-4.996457398209084</c:v>
                </c:pt>
                <c:pt idx="25" formatCode="0.00">
                  <c:v>-3.629410993238613</c:v>
                </c:pt>
                <c:pt idx="26" formatCode="0.00">
                  <c:v>-3.13269402564369</c:v>
                </c:pt>
                <c:pt idx="27" formatCode="0.00">
                  <c:v>-3.407846757120621</c:v>
                </c:pt>
                <c:pt idx="28" formatCode="0.00">
                  <c:v>-3.796750660781543</c:v>
                </c:pt>
                <c:pt idx="29" formatCode="0.00">
                  <c:v>-3.210984283323673</c:v>
                </c:pt>
                <c:pt idx="30" formatCode="0.00">
                  <c:v>-2.985803233387578</c:v>
                </c:pt>
                <c:pt idx="31" formatCode="0.00">
                  <c:v>-3.301576661435316</c:v>
                </c:pt>
                <c:pt idx="32" formatCode="0.00">
                  <c:v>-2.442600502623692</c:v>
                </c:pt>
                <c:pt idx="33" formatCode="0.00">
                  <c:v>-2.349792137335046</c:v>
                </c:pt>
                <c:pt idx="34" formatCode="0.00">
                  <c:v>-2.322375915905244</c:v>
                </c:pt>
                <c:pt idx="35" formatCode="0.00">
                  <c:v>-2.705237538897544</c:v>
                </c:pt>
                <c:pt idx="36" formatCode="0.00">
                  <c:v>-3.034741008387834</c:v>
                </c:pt>
                <c:pt idx="37" formatCode="0.00">
                  <c:v>-3.448888297210005</c:v>
                </c:pt>
                <c:pt idx="38" formatCode="0.00">
                  <c:v>-2.968190506700222</c:v>
                </c:pt>
                <c:pt idx="39" formatCode="0.00">
                  <c:v>-4.198075850079558</c:v>
                </c:pt>
                <c:pt idx="40" formatCode="0.00">
                  <c:v>-4.136044893924348</c:v>
                </c:pt>
                <c:pt idx="41" formatCode="0.00">
                  <c:v>-4.456690437182063</c:v>
                </c:pt>
                <c:pt idx="42" formatCode="0.00">
                  <c:v>-4.902676501598586</c:v>
                </c:pt>
                <c:pt idx="43" formatCode="0.00">
                  <c:v>-5.425312437718964</c:v>
                </c:pt>
                <c:pt idx="44" formatCode="0.00">
                  <c:v>-5.878826420386989</c:v>
                </c:pt>
                <c:pt idx="45" formatCode="0.00">
                  <c:v>-6.141452920301718</c:v>
                </c:pt>
                <c:pt idx="46" formatCode="0.00">
                  <c:v>-5.931194650510438</c:v>
                </c:pt>
                <c:pt idx="47" formatCode="0.00">
                  <c:v>-6.058200363302045</c:v>
                </c:pt>
                <c:pt idx="48" formatCode="0.00">
                  <c:v>-6.389464655751004</c:v>
                </c:pt>
                <c:pt idx="49" formatCode="0.00">
                  <c:v>-7.093879626943121</c:v>
                </c:pt>
                <c:pt idx="50" formatCode="0.00">
                  <c:v>-7.345964783175627</c:v>
                </c:pt>
                <c:pt idx="51" formatCode="0.00">
                  <c:v>-7.921905983920578</c:v>
                </c:pt>
                <c:pt idx="52" formatCode="0.00">
                  <c:v>-6.45248754378056</c:v>
                </c:pt>
                <c:pt idx="53" formatCode="0.00">
                  <c:v>-6.645182504077113</c:v>
                </c:pt>
                <c:pt idx="54" formatCode="0.00">
                  <c:v>-6.809648080997397</c:v>
                </c:pt>
                <c:pt idx="55" formatCode="0.00">
                  <c:v>-7.26658754504327</c:v>
                </c:pt>
                <c:pt idx="56" formatCode="0.00">
                  <c:v>-7.342071225429602</c:v>
                </c:pt>
                <c:pt idx="57" formatCode="0.00">
                  <c:v>-7.91104919203066</c:v>
                </c:pt>
                <c:pt idx="58" formatCode="0.00">
                  <c:v>-7.987362008121478</c:v>
                </c:pt>
                <c:pt idx="59" formatCode="0.00">
                  <c:v>-9.07730183914414</c:v>
                </c:pt>
              </c:numCache>
            </c:numRef>
          </c:yVal>
          <c:smooth val="1"/>
        </c:ser>
        <c:axId val="623981304"/>
        <c:axId val="509566792"/>
      </c:scatterChart>
      <c:valAx>
        <c:axId val="623981304"/>
        <c:scaling>
          <c:orientation val="minMax"/>
          <c:max val="2010.0"/>
          <c:min val="1950.0"/>
        </c:scaling>
        <c:axPos val="b"/>
        <c:numFmt formatCode="General" sourceLinked="1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509566792"/>
        <c:crossesAt val="-10.0"/>
        <c:crossBetween val="midCat"/>
        <c:majorUnit val="10.0"/>
        <c:minorUnit val="2.0"/>
      </c:valAx>
      <c:valAx>
        <c:axId val="509566792"/>
        <c:scaling>
          <c:orientation val="minMax"/>
          <c:max val="10.0"/>
          <c:min val="-10.0"/>
        </c:scaling>
        <c:axPos val="l"/>
        <c:majorGridlines/>
        <c:numFmt formatCode="0" sourceLinked="0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623981304"/>
        <c:crossesAt val="1950.0"/>
        <c:crossBetween val="midCat"/>
        <c:majorUnit val="5.0"/>
        <c:minorUnit val="0.1"/>
      </c:valAx>
    </c:plotArea>
    <c:legend>
      <c:legendPos val="r"/>
      <c:layout>
        <c:manualLayout>
          <c:xMode val="edge"/>
          <c:yMode val="edge"/>
          <c:x val="0.765072765072765"/>
          <c:y val="0.541342683727034"/>
          <c:w val="0.147609147609148"/>
          <c:h val="0.115231094160105"/>
        </c:manualLayout>
      </c:layout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706196065897667"/>
          <c:y val="0.0272277227722772"/>
          <c:w val="0.874401168027428"/>
          <c:h val="0.8953568644266"/>
        </c:manualLayout>
      </c:layout>
      <c:scatterChart>
        <c:scatterStyle val="smoothMarker"/>
        <c:ser>
          <c:idx val="0"/>
          <c:order val="0"/>
          <c:tx>
            <c:strRef>
              <c:f>'fiscal rev &amp; incid 1870-on'!$BN$7</c:f>
              <c:strCache>
                <c:ptCount val="1"/>
                <c:pt idx="0">
                  <c:v>Q5/Q3 bens</c:v>
                </c:pt>
              </c:strCache>
            </c:strRef>
          </c:tx>
          <c:spPr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dash"/>
            <c:size val="7"/>
            <c:spPr>
              <a:ln w="22225">
                <a:solidFill>
                  <a:schemeClr val="tx1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'fiscal rev &amp; incid 1870-on'!$BM$8:$BM$147</c:f>
              <c:numCache>
                <c:formatCode>General</c:formatCode>
                <c:ptCount val="140"/>
                <c:pt idx="0">
                  <c:v>1870.0</c:v>
                </c:pt>
                <c:pt idx="1">
                  <c:v>1871.0</c:v>
                </c:pt>
                <c:pt idx="2">
                  <c:v>1872.0</c:v>
                </c:pt>
                <c:pt idx="3">
                  <c:v>1873.0</c:v>
                </c:pt>
                <c:pt idx="4">
                  <c:v>1874.0</c:v>
                </c:pt>
                <c:pt idx="5">
                  <c:v>1875.0</c:v>
                </c:pt>
                <c:pt idx="6">
                  <c:v>1876.0</c:v>
                </c:pt>
                <c:pt idx="7">
                  <c:v>1877.0</c:v>
                </c:pt>
                <c:pt idx="8">
                  <c:v>1878.0</c:v>
                </c:pt>
                <c:pt idx="9">
                  <c:v>1879.0</c:v>
                </c:pt>
                <c:pt idx="10">
                  <c:v>1880.0</c:v>
                </c:pt>
                <c:pt idx="11">
                  <c:v>1881.0</c:v>
                </c:pt>
                <c:pt idx="12">
                  <c:v>1882.0</c:v>
                </c:pt>
                <c:pt idx="13">
                  <c:v>1883.0</c:v>
                </c:pt>
                <c:pt idx="14">
                  <c:v>1884.0</c:v>
                </c:pt>
                <c:pt idx="15">
                  <c:v>1885.0</c:v>
                </c:pt>
                <c:pt idx="16">
                  <c:v>1886.0</c:v>
                </c:pt>
                <c:pt idx="17">
                  <c:v>1887.0</c:v>
                </c:pt>
                <c:pt idx="18">
                  <c:v>1888.0</c:v>
                </c:pt>
                <c:pt idx="19">
                  <c:v>1889.0</c:v>
                </c:pt>
                <c:pt idx="20">
                  <c:v>1890.0</c:v>
                </c:pt>
                <c:pt idx="21">
                  <c:v>1891.0</c:v>
                </c:pt>
                <c:pt idx="22">
                  <c:v>1892.0</c:v>
                </c:pt>
                <c:pt idx="23">
                  <c:v>1893.0</c:v>
                </c:pt>
                <c:pt idx="24">
                  <c:v>1894.0</c:v>
                </c:pt>
                <c:pt idx="25">
                  <c:v>1895.0</c:v>
                </c:pt>
                <c:pt idx="26">
                  <c:v>1896.0</c:v>
                </c:pt>
                <c:pt idx="27">
                  <c:v>1897.0</c:v>
                </c:pt>
                <c:pt idx="28">
                  <c:v>1898.0</c:v>
                </c:pt>
                <c:pt idx="29">
                  <c:v>1899.0</c:v>
                </c:pt>
                <c:pt idx="30">
                  <c:v>1900.0</c:v>
                </c:pt>
                <c:pt idx="31">
                  <c:v>1901.0</c:v>
                </c:pt>
                <c:pt idx="32">
                  <c:v>1902.0</c:v>
                </c:pt>
                <c:pt idx="33">
                  <c:v>1903.0</c:v>
                </c:pt>
                <c:pt idx="34">
                  <c:v>1904.0</c:v>
                </c:pt>
                <c:pt idx="35">
                  <c:v>1905.0</c:v>
                </c:pt>
                <c:pt idx="36">
                  <c:v>1906.0</c:v>
                </c:pt>
                <c:pt idx="37">
                  <c:v>1907.0</c:v>
                </c:pt>
                <c:pt idx="38">
                  <c:v>1908.0</c:v>
                </c:pt>
                <c:pt idx="39">
                  <c:v>1909.0</c:v>
                </c:pt>
                <c:pt idx="40">
                  <c:v>1910.0</c:v>
                </c:pt>
                <c:pt idx="41">
                  <c:v>1911.0</c:v>
                </c:pt>
                <c:pt idx="42">
                  <c:v>1912.0</c:v>
                </c:pt>
                <c:pt idx="43">
                  <c:v>1913.0</c:v>
                </c:pt>
                <c:pt idx="44">
                  <c:v>1914.0</c:v>
                </c:pt>
                <c:pt idx="45">
                  <c:v>1915.0</c:v>
                </c:pt>
                <c:pt idx="46">
                  <c:v>1916.0</c:v>
                </c:pt>
                <c:pt idx="47">
                  <c:v>1917.0</c:v>
                </c:pt>
                <c:pt idx="48">
                  <c:v>1918.0</c:v>
                </c:pt>
                <c:pt idx="49">
                  <c:v>1919.0</c:v>
                </c:pt>
                <c:pt idx="50">
                  <c:v>1920.0</c:v>
                </c:pt>
                <c:pt idx="51">
                  <c:v>1921.0</c:v>
                </c:pt>
                <c:pt idx="52">
                  <c:v>1922.0</c:v>
                </c:pt>
                <c:pt idx="53">
                  <c:v>1923.0</c:v>
                </c:pt>
                <c:pt idx="54">
                  <c:v>1924.0</c:v>
                </c:pt>
                <c:pt idx="55">
                  <c:v>1925.0</c:v>
                </c:pt>
                <c:pt idx="56">
                  <c:v>1926.0</c:v>
                </c:pt>
                <c:pt idx="57">
                  <c:v>1927.0</c:v>
                </c:pt>
                <c:pt idx="58">
                  <c:v>1928.0</c:v>
                </c:pt>
                <c:pt idx="59">
                  <c:v>1929.0</c:v>
                </c:pt>
                <c:pt idx="60">
                  <c:v>1930.0</c:v>
                </c:pt>
                <c:pt idx="61">
                  <c:v>1931.0</c:v>
                </c:pt>
                <c:pt idx="62">
                  <c:v>1932.0</c:v>
                </c:pt>
                <c:pt idx="63">
                  <c:v>1933.0</c:v>
                </c:pt>
                <c:pt idx="64">
                  <c:v>1934.0</c:v>
                </c:pt>
                <c:pt idx="65">
                  <c:v>1935.0</c:v>
                </c:pt>
                <c:pt idx="66">
                  <c:v>1936.0</c:v>
                </c:pt>
                <c:pt idx="67">
                  <c:v>1937.0</c:v>
                </c:pt>
                <c:pt idx="68">
                  <c:v>1938.0</c:v>
                </c:pt>
                <c:pt idx="69">
                  <c:v>1939.0</c:v>
                </c:pt>
                <c:pt idx="70">
                  <c:v>1940.0</c:v>
                </c:pt>
                <c:pt idx="71">
                  <c:v>1941.0</c:v>
                </c:pt>
                <c:pt idx="72">
                  <c:v>1942.0</c:v>
                </c:pt>
                <c:pt idx="73">
                  <c:v>1943.0</c:v>
                </c:pt>
                <c:pt idx="74">
                  <c:v>1944.0</c:v>
                </c:pt>
                <c:pt idx="75">
                  <c:v>1945.0</c:v>
                </c:pt>
                <c:pt idx="76">
                  <c:v>1946.0</c:v>
                </c:pt>
                <c:pt idx="77">
                  <c:v>1947.0</c:v>
                </c:pt>
                <c:pt idx="78">
                  <c:v>1948.0</c:v>
                </c:pt>
                <c:pt idx="79">
                  <c:v>1949.0</c:v>
                </c:pt>
                <c:pt idx="80">
                  <c:v>1950.0</c:v>
                </c:pt>
                <c:pt idx="81">
                  <c:v>1951.0</c:v>
                </c:pt>
                <c:pt idx="82">
                  <c:v>1952.0</c:v>
                </c:pt>
                <c:pt idx="83">
                  <c:v>1953.0</c:v>
                </c:pt>
                <c:pt idx="84">
                  <c:v>1954.0</c:v>
                </c:pt>
                <c:pt idx="85">
                  <c:v>1955.0</c:v>
                </c:pt>
                <c:pt idx="86">
                  <c:v>1956.0</c:v>
                </c:pt>
                <c:pt idx="87">
                  <c:v>1957.0</c:v>
                </c:pt>
                <c:pt idx="88">
                  <c:v>1958.0</c:v>
                </c:pt>
                <c:pt idx="89">
                  <c:v>1959.0</c:v>
                </c:pt>
                <c:pt idx="90">
                  <c:v>1960.0</c:v>
                </c:pt>
                <c:pt idx="91">
                  <c:v>1961.0</c:v>
                </c:pt>
                <c:pt idx="92">
                  <c:v>1962.0</c:v>
                </c:pt>
                <c:pt idx="93">
                  <c:v>1963.0</c:v>
                </c:pt>
                <c:pt idx="94">
                  <c:v>1964.0</c:v>
                </c:pt>
                <c:pt idx="95">
                  <c:v>1965.0</c:v>
                </c:pt>
                <c:pt idx="96">
                  <c:v>1966.0</c:v>
                </c:pt>
                <c:pt idx="97">
                  <c:v>1967.0</c:v>
                </c:pt>
                <c:pt idx="98">
                  <c:v>1968.0</c:v>
                </c:pt>
                <c:pt idx="99">
                  <c:v>1969.0</c:v>
                </c:pt>
                <c:pt idx="100">
                  <c:v>1970.0</c:v>
                </c:pt>
                <c:pt idx="101">
                  <c:v>1971.0</c:v>
                </c:pt>
                <c:pt idx="102">
                  <c:v>1972.0</c:v>
                </c:pt>
                <c:pt idx="103">
                  <c:v>1973.0</c:v>
                </c:pt>
                <c:pt idx="104">
                  <c:v>1974.0</c:v>
                </c:pt>
                <c:pt idx="105">
                  <c:v>1975.0</c:v>
                </c:pt>
                <c:pt idx="106">
                  <c:v>1976.0</c:v>
                </c:pt>
                <c:pt idx="107">
                  <c:v>1977.0</c:v>
                </c:pt>
                <c:pt idx="108">
                  <c:v>1978.0</c:v>
                </c:pt>
                <c:pt idx="109">
                  <c:v>1979.0</c:v>
                </c:pt>
                <c:pt idx="110">
                  <c:v>1980.0</c:v>
                </c:pt>
                <c:pt idx="111">
                  <c:v>1981.0</c:v>
                </c:pt>
                <c:pt idx="112">
                  <c:v>1982.0</c:v>
                </c:pt>
                <c:pt idx="113">
                  <c:v>1983.0</c:v>
                </c:pt>
                <c:pt idx="114">
                  <c:v>1984.0</c:v>
                </c:pt>
                <c:pt idx="115">
                  <c:v>1985.0</c:v>
                </c:pt>
                <c:pt idx="116">
                  <c:v>1986.0</c:v>
                </c:pt>
                <c:pt idx="117">
                  <c:v>1987.0</c:v>
                </c:pt>
                <c:pt idx="118">
                  <c:v>1988.0</c:v>
                </c:pt>
                <c:pt idx="119">
                  <c:v>1989.0</c:v>
                </c:pt>
                <c:pt idx="120">
                  <c:v>1990.0</c:v>
                </c:pt>
                <c:pt idx="121">
                  <c:v>1991.0</c:v>
                </c:pt>
                <c:pt idx="122">
                  <c:v>1992.0</c:v>
                </c:pt>
                <c:pt idx="123">
                  <c:v>1993.0</c:v>
                </c:pt>
                <c:pt idx="124">
                  <c:v>1994.0</c:v>
                </c:pt>
                <c:pt idx="125">
                  <c:v>1995.0</c:v>
                </c:pt>
                <c:pt idx="126">
                  <c:v>1996.0</c:v>
                </c:pt>
                <c:pt idx="127">
                  <c:v>1997.0</c:v>
                </c:pt>
                <c:pt idx="128">
                  <c:v>1998.0</c:v>
                </c:pt>
                <c:pt idx="129">
                  <c:v>1999.0</c:v>
                </c:pt>
                <c:pt idx="130">
                  <c:v>2000.0</c:v>
                </c:pt>
                <c:pt idx="131">
                  <c:v>2001.0</c:v>
                </c:pt>
                <c:pt idx="132">
                  <c:v>2002.0</c:v>
                </c:pt>
                <c:pt idx="133">
                  <c:v>2003.0</c:v>
                </c:pt>
                <c:pt idx="134">
                  <c:v>2004.0</c:v>
                </c:pt>
                <c:pt idx="135">
                  <c:v>2005.0</c:v>
                </c:pt>
                <c:pt idx="136">
                  <c:v>2006.0</c:v>
                </c:pt>
                <c:pt idx="137">
                  <c:v>2007.0</c:v>
                </c:pt>
                <c:pt idx="138">
                  <c:v>2008.0</c:v>
                </c:pt>
                <c:pt idx="139">
                  <c:v>2009.0</c:v>
                </c:pt>
              </c:numCache>
            </c:numRef>
          </c:xVal>
          <c:yVal>
            <c:numRef>
              <c:f>'fiscal rev &amp; incid 1870-on'!$BN$8:$BN$147</c:f>
              <c:numCache>
                <c:formatCode>0.00</c:formatCode>
                <c:ptCount val="140"/>
                <c:pt idx="0">
                  <c:v>0.225549529830012</c:v>
                </c:pt>
                <c:pt idx="1">
                  <c:v>0.225156057858326</c:v>
                </c:pt>
                <c:pt idx="2">
                  <c:v>0.226779902016055</c:v>
                </c:pt>
                <c:pt idx="3">
                  <c:v>0.227067041457018</c:v>
                </c:pt>
                <c:pt idx="4">
                  <c:v>0.227252052704904</c:v>
                </c:pt>
                <c:pt idx="5">
                  <c:v>0.228187172215768</c:v>
                </c:pt>
                <c:pt idx="6">
                  <c:v>0.227687879274638</c:v>
                </c:pt>
                <c:pt idx="7">
                  <c:v>0.226016239155554</c:v>
                </c:pt>
                <c:pt idx="8">
                  <c:v>0.224868643527697</c:v>
                </c:pt>
                <c:pt idx="9">
                  <c:v>0.228047485664206</c:v>
                </c:pt>
                <c:pt idx="10">
                  <c:v>0.226070112098476</c:v>
                </c:pt>
                <c:pt idx="11">
                  <c:v>0.225948550355099</c:v>
                </c:pt>
                <c:pt idx="12">
                  <c:v>0.225912334205478</c:v>
                </c:pt>
                <c:pt idx="13">
                  <c:v>0.22919957047964</c:v>
                </c:pt>
                <c:pt idx="14">
                  <c:v>0.230441434799979</c:v>
                </c:pt>
                <c:pt idx="15">
                  <c:v>0.233000215490535</c:v>
                </c:pt>
                <c:pt idx="16">
                  <c:v>0.232165279150425</c:v>
                </c:pt>
                <c:pt idx="17">
                  <c:v>0.232421407199806</c:v>
                </c:pt>
                <c:pt idx="18">
                  <c:v>0.231908367982191</c:v>
                </c:pt>
                <c:pt idx="19">
                  <c:v>0.233273297921794</c:v>
                </c:pt>
                <c:pt idx="20">
                  <c:v>0.233227034030248</c:v>
                </c:pt>
                <c:pt idx="21">
                  <c:v>0.232992541360217</c:v>
                </c:pt>
                <c:pt idx="22">
                  <c:v>0.22939479546928</c:v>
                </c:pt>
                <c:pt idx="23">
                  <c:v>0.228582283370933</c:v>
                </c:pt>
                <c:pt idx="24">
                  <c:v>0.22945949412465</c:v>
                </c:pt>
                <c:pt idx="25">
                  <c:v>0.229169413070282</c:v>
                </c:pt>
                <c:pt idx="26">
                  <c:v>0.228260238716125</c:v>
                </c:pt>
                <c:pt idx="27">
                  <c:v>0.229343128824929</c:v>
                </c:pt>
                <c:pt idx="28">
                  <c:v>0.227280830203275</c:v>
                </c:pt>
                <c:pt idx="29">
                  <c:v>0.227434471467475</c:v>
                </c:pt>
                <c:pt idx="30">
                  <c:v>0.226383862628061</c:v>
                </c:pt>
                <c:pt idx="31">
                  <c:v>0.230180903337404</c:v>
                </c:pt>
                <c:pt idx="32">
                  <c:v>0.228261446493525</c:v>
                </c:pt>
                <c:pt idx="33">
                  <c:v>0.228251169477955</c:v>
                </c:pt>
                <c:pt idx="34">
                  <c:v>0.228995118143925</c:v>
                </c:pt>
                <c:pt idx="35">
                  <c:v>0.229369702557377</c:v>
                </c:pt>
                <c:pt idx="36">
                  <c:v>0.231433212789966</c:v>
                </c:pt>
                <c:pt idx="37">
                  <c:v>0.229926365268272</c:v>
                </c:pt>
                <c:pt idx="38">
                  <c:v>0.229953583952574</c:v>
                </c:pt>
                <c:pt idx="39">
                  <c:v>0.230131640551356</c:v>
                </c:pt>
                <c:pt idx="40">
                  <c:v>0.230595212292334</c:v>
                </c:pt>
                <c:pt idx="41">
                  <c:v>0.230548984171369</c:v>
                </c:pt>
                <c:pt idx="42">
                  <c:v>0.230622006151265</c:v>
                </c:pt>
                <c:pt idx="43">
                  <c:v>0.230814328197807</c:v>
                </c:pt>
                <c:pt idx="44">
                  <c:v>0.231769988736549</c:v>
                </c:pt>
                <c:pt idx="47">
                  <c:v>0.233045553975805</c:v>
                </c:pt>
                <c:pt idx="48">
                  <c:v>0.233252950301951</c:v>
                </c:pt>
                <c:pt idx="50">
                  <c:v>0.233642876850092</c:v>
                </c:pt>
                <c:pt idx="51">
                  <c:v>0.233641468866666</c:v>
                </c:pt>
                <c:pt idx="53">
                  <c:v>0.233498285733181</c:v>
                </c:pt>
                <c:pt idx="59">
                  <c:v>0.234115692470892</c:v>
                </c:pt>
                <c:pt idx="60">
                  <c:v>0.26167278647829</c:v>
                </c:pt>
                <c:pt idx="61">
                  <c:v>0.264233359163107</c:v>
                </c:pt>
                <c:pt idx="62">
                  <c:v>0.266315141435586</c:v>
                </c:pt>
                <c:pt idx="63">
                  <c:v>0.264664116339744</c:v>
                </c:pt>
                <c:pt idx="64">
                  <c:v>0.264386601324285</c:v>
                </c:pt>
                <c:pt idx="65">
                  <c:v>0.260027205165277</c:v>
                </c:pt>
                <c:pt idx="66">
                  <c:v>0.265203318221718</c:v>
                </c:pt>
                <c:pt idx="67">
                  <c:v>0.265081586528709</c:v>
                </c:pt>
                <c:pt idx="68">
                  <c:v>0.267871387831452</c:v>
                </c:pt>
                <c:pt idx="69">
                  <c:v>0.265146360128334</c:v>
                </c:pt>
                <c:pt idx="70">
                  <c:v>0.233564297106622</c:v>
                </c:pt>
                <c:pt idx="71">
                  <c:v>0.233737406600699</c:v>
                </c:pt>
                <c:pt idx="72">
                  <c:v>0.233509824433205</c:v>
                </c:pt>
                <c:pt idx="73">
                  <c:v>0.231325952402427</c:v>
                </c:pt>
                <c:pt idx="74">
                  <c:v>0.233286787440429</c:v>
                </c:pt>
                <c:pt idx="75">
                  <c:v>0.231171595110136</c:v>
                </c:pt>
                <c:pt idx="76">
                  <c:v>0.233217066890314</c:v>
                </c:pt>
                <c:pt idx="77">
                  <c:v>0.263790224741584</c:v>
                </c:pt>
                <c:pt idx="78">
                  <c:v>0.241425149928354</c:v>
                </c:pt>
                <c:pt idx="79">
                  <c:v>0.236061114016309</c:v>
                </c:pt>
                <c:pt idx="80">
                  <c:v>0.316244890599985</c:v>
                </c:pt>
                <c:pt idx="85">
                  <c:v>0.269266678861114</c:v>
                </c:pt>
                <c:pt idx="90">
                  <c:v>0.319270423823623</c:v>
                </c:pt>
                <c:pt idx="95">
                  <c:v>0.267179681405485</c:v>
                </c:pt>
                <c:pt idx="100">
                  <c:v>0.314688419546928</c:v>
                </c:pt>
                <c:pt idx="101">
                  <c:v>0.317626907854243</c:v>
                </c:pt>
                <c:pt idx="102">
                  <c:v>0.311898914353784</c:v>
                </c:pt>
                <c:pt idx="103">
                  <c:v>0.311940802223702</c:v>
                </c:pt>
                <c:pt idx="104">
                  <c:v>0.314707124744636</c:v>
                </c:pt>
                <c:pt idx="105">
                  <c:v>0.310551189841989</c:v>
                </c:pt>
                <c:pt idx="106">
                  <c:v>0.319734694559919</c:v>
                </c:pt>
                <c:pt idx="107">
                  <c:v>0.31720170633403</c:v>
                </c:pt>
                <c:pt idx="108">
                  <c:v>0.313474852007833</c:v>
                </c:pt>
                <c:pt idx="109">
                  <c:v>0.318252509723931</c:v>
                </c:pt>
                <c:pt idx="110">
                  <c:v>0.245158554102443</c:v>
                </c:pt>
                <c:pt idx="111">
                  <c:v>0.236189617085834</c:v>
                </c:pt>
                <c:pt idx="112">
                  <c:v>0.238716888697332</c:v>
                </c:pt>
                <c:pt idx="113">
                  <c:v>0.248609053054281</c:v>
                </c:pt>
                <c:pt idx="114">
                  <c:v>0.252977699978359</c:v>
                </c:pt>
                <c:pt idx="115">
                  <c:v>0.256635249383961</c:v>
                </c:pt>
                <c:pt idx="116">
                  <c:v>0.247159086637776</c:v>
                </c:pt>
                <c:pt idx="117">
                  <c:v>0.248415495926562</c:v>
                </c:pt>
                <c:pt idx="118">
                  <c:v>0.250496024280551</c:v>
                </c:pt>
                <c:pt idx="119">
                  <c:v>0.252193063627731</c:v>
                </c:pt>
                <c:pt idx="120">
                  <c:v>0.248492500768557</c:v>
                </c:pt>
                <c:pt idx="121">
                  <c:v>0.251675600430247</c:v>
                </c:pt>
                <c:pt idx="122">
                  <c:v>0.248276601813005</c:v>
                </c:pt>
                <c:pt idx="123">
                  <c:v>0.256046124836553</c:v>
                </c:pt>
                <c:pt idx="124">
                  <c:v>0.254601986642288</c:v>
                </c:pt>
                <c:pt idx="125">
                  <c:v>0.251450865496517</c:v>
                </c:pt>
                <c:pt idx="126">
                  <c:v>0.251283552199613</c:v>
                </c:pt>
                <c:pt idx="127">
                  <c:v>0.253955146811708</c:v>
                </c:pt>
                <c:pt idx="128">
                  <c:v>0.256292793355568</c:v>
                </c:pt>
                <c:pt idx="129">
                  <c:v>0.253970597099994</c:v>
                </c:pt>
                <c:pt idx="130">
                  <c:v>0.251556429555</c:v>
                </c:pt>
                <c:pt idx="131">
                  <c:v>0.253127413150471</c:v>
                </c:pt>
                <c:pt idx="132">
                  <c:v>0.260043351612596</c:v>
                </c:pt>
                <c:pt idx="133">
                  <c:v>0.26876308795854</c:v>
                </c:pt>
                <c:pt idx="134">
                  <c:v>0.268984437269587</c:v>
                </c:pt>
                <c:pt idx="135">
                  <c:v>0.271499667339186</c:v>
                </c:pt>
                <c:pt idx="136">
                  <c:v>0.271089965975171</c:v>
                </c:pt>
                <c:pt idx="137">
                  <c:v>0.265292947165224</c:v>
                </c:pt>
                <c:pt idx="138">
                  <c:v>0.261940610695532</c:v>
                </c:pt>
                <c:pt idx="139">
                  <c:v>0.260663095345563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'fiscal rev &amp; incid 1870-on'!$BO$7</c:f>
              <c:strCache>
                <c:ptCount val="1"/>
                <c:pt idx="0">
                  <c:v>Q3/Q1 bens</c:v>
                </c:pt>
              </c:strCache>
            </c:strRef>
          </c:tx>
          <c:spPr>
            <a:ln>
              <a:noFill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plus"/>
            <c:size val="7"/>
            <c:spPr>
              <a:ln w="22225">
                <a:solidFill>
                  <a:schemeClr val="tx1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'fiscal rev &amp; incid 1870-on'!$BM$8:$BM$147</c:f>
              <c:numCache>
                <c:formatCode>General</c:formatCode>
                <c:ptCount val="140"/>
                <c:pt idx="0">
                  <c:v>1870.0</c:v>
                </c:pt>
                <c:pt idx="1">
                  <c:v>1871.0</c:v>
                </c:pt>
                <c:pt idx="2">
                  <c:v>1872.0</c:v>
                </c:pt>
                <c:pt idx="3">
                  <c:v>1873.0</c:v>
                </c:pt>
                <c:pt idx="4">
                  <c:v>1874.0</c:v>
                </c:pt>
                <c:pt idx="5">
                  <c:v>1875.0</c:v>
                </c:pt>
                <c:pt idx="6">
                  <c:v>1876.0</c:v>
                </c:pt>
                <c:pt idx="7">
                  <c:v>1877.0</c:v>
                </c:pt>
                <c:pt idx="8">
                  <c:v>1878.0</c:v>
                </c:pt>
                <c:pt idx="9">
                  <c:v>1879.0</c:v>
                </c:pt>
                <c:pt idx="10">
                  <c:v>1880.0</c:v>
                </c:pt>
                <c:pt idx="11">
                  <c:v>1881.0</c:v>
                </c:pt>
                <c:pt idx="12">
                  <c:v>1882.0</c:v>
                </c:pt>
                <c:pt idx="13">
                  <c:v>1883.0</c:v>
                </c:pt>
                <c:pt idx="14">
                  <c:v>1884.0</c:v>
                </c:pt>
                <c:pt idx="15">
                  <c:v>1885.0</c:v>
                </c:pt>
                <c:pt idx="16">
                  <c:v>1886.0</c:v>
                </c:pt>
                <c:pt idx="17">
                  <c:v>1887.0</c:v>
                </c:pt>
                <c:pt idx="18">
                  <c:v>1888.0</c:v>
                </c:pt>
                <c:pt idx="19">
                  <c:v>1889.0</c:v>
                </c:pt>
                <c:pt idx="20">
                  <c:v>1890.0</c:v>
                </c:pt>
                <c:pt idx="21">
                  <c:v>1891.0</c:v>
                </c:pt>
                <c:pt idx="22">
                  <c:v>1892.0</c:v>
                </c:pt>
                <c:pt idx="23">
                  <c:v>1893.0</c:v>
                </c:pt>
                <c:pt idx="24">
                  <c:v>1894.0</c:v>
                </c:pt>
                <c:pt idx="25">
                  <c:v>1895.0</c:v>
                </c:pt>
                <c:pt idx="26">
                  <c:v>1896.0</c:v>
                </c:pt>
                <c:pt idx="27">
                  <c:v>1897.0</c:v>
                </c:pt>
                <c:pt idx="28">
                  <c:v>1898.0</c:v>
                </c:pt>
                <c:pt idx="29">
                  <c:v>1899.0</c:v>
                </c:pt>
                <c:pt idx="30">
                  <c:v>1900.0</c:v>
                </c:pt>
                <c:pt idx="31">
                  <c:v>1901.0</c:v>
                </c:pt>
                <c:pt idx="32">
                  <c:v>1902.0</c:v>
                </c:pt>
                <c:pt idx="33">
                  <c:v>1903.0</c:v>
                </c:pt>
                <c:pt idx="34">
                  <c:v>1904.0</c:v>
                </c:pt>
                <c:pt idx="35">
                  <c:v>1905.0</c:v>
                </c:pt>
                <c:pt idx="36">
                  <c:v>1906.0</c:v>
                </c:pt>
                <c:pt idx="37">
                  <c:v>1907.0</c:v>
                </c:pt>
                <c:pt idx="38">
                  <c:v>1908.0</c:v>
                </c:pt>
                <c:pt idx="39">
                  <c:v>1909.0</c:v>
                </c:pt>
                <c:pt idx="40">
                  <c:v>1910.0</c:v>
                </c:pt>
                <c:pt idx="41">
                  <c:v>1911.0</c:v>
                </c:pt>
                <c:pt idx="42">
                  <c:v>1912.0</c:v>
                </c:pt>
                <c:pt idx="43">
                  <c:v>1913.0</c:v>
                </c:pt>
                <c:pt idx="44">
                  <c:v>1914.0</c:v>
                </c:pt>
                <c:pt idx="45">
                  <c:v>1915.0</c:v>
                </c:pt>
                <c:pt idx="46">
                  <c:v>1916.0</c:v>
                </c:pt>
                <c:pt idx="47">
                  <c:v>1917.0</c:v>
                </c:pt>
                <c:pt idx="48">
                  <c:v>1918.0</c:v>
                </c:pt>
                <c:pt idx="49">
                  <c:v>1919.0</c:v>
                </c:pt>
                <c:pt idx="50">
                  <c:v>1920.0</c:v>
                </c:pt>
                <c:pt idx="51">
                  <c:v>1921.0</c:v>
                </c:pt>
                <c:pt idx="52">
                  <c:v>1922.0</c:v>
                </c:pt>
                <c:pt idx="53">
                  <c:v>1923.0</c:v>
                </c:pt>
                <c:pt idx="54">
                  <c:v>1924.0</c:v>
                </c:pt>
                <c:pt idx="55">
                  <c:v>1925.0</c:v>
                </c:pt>
                <c:pt idx="56">
                  <c:v>1926.0</c:v>
                </c:pt>
                <c:pt idx="57">
                  <c:v>1927.0</c:v>
                </c:pt>
                <c:pt idx="58">
                  <c:v>1928.0</c:v>
                </c:pt>
                <c:pt idx="59">
                  <c:v>1929.0</c:v>
                </c:pt>
                <c:pt idx="60">
                  <c:v>1930.0</c:v>
                </c:pt>
                <c:pt idx="61">
                  <c:v>1931.0</c:v>
                </c:pt>
                <c:pt idx="62">
                  <c:v>1932.0</c:v>
                </c:pt>
                <c:pt idx="63">
                  <c:v>1933.0</c:v>
                </c:pt>
                <c:pt idx="64">
                  <c:v>1934.0</c:v>
                </c:pt>
                <c:pt idx="65">
                  <c:v>1935.0</c:v>
                </c:pt>
                <c:pt idx="66">
                  <c:v>1936.0</c:v>
                </c:pt>
                <c:pt idx="67">
                  <c:v>1937.0</c:v>
                </c:pt>
                <c:pt idx="68">
                  <c:v>1938.0</c:v>
                </c:pt>
                <c:pt idx="69">
                  <c:v>1939.0</c:v>
                </c:pt>
                <c:pt idx="70">
                  <c:v>1940.0</c:v>
                </c:pt>
                <c:pt idx="71">
                  <c:v>1941.0</c:v>
                </c:pt>
                <c:pt idx="72">
                  <c:v>1942.0</c:v>
                </c:pt>
                <c:pt idx="73">
                  <c:v>1943.0</c:v>
                </c:pt>
                <c:pt idx="74">
                  <c:v>1944.0</c:v>
                </c:pt>
                <c:pt idx="75">
                  <c:v>1945.0</c:v>
                </c:pt>
                <c:pt idx="76">
                  <c:v>1946.0</c:v>
                </c:pt>
                <c:pt idx="77">
                  <c:v>1947.0</c:v>
                </c:pt>
                <c:pt idx="78">
                  <c:v>1948.0</c:v>
                </c:pt>
                <c:pt idx="79">
                  <c:v>1949.0</c:v>
                </c:pt>
                <c:pt idx="80">
                  <c:v>1950.0</c:v>
                </c:pt>
                <c:pt idx="81">
                  <c:v>1951.0</c:v>
                </c:pt>
                <c:pt idx="82">
                  <c:v>1952.0</c:v>
                </c:pt>
                <c:pt idx="83">
                  <c:v>1953.0</c:v>
                </c:pt>
                <c:pt idx="84">
                  <c:v>1954.0</c:v>
                </c:pt>
                <c:pt idx="85">
                  <c:v>1955.0</c:v>
                </c:pt>
                <c:pt idx="86">
                  <c:v>1956.0</c:v>
                </c:pt>
                <c:pt idx="87">
                  <c:v>1957.0</c:v>
                </c:pt>
                <c:pt idx="88">
                  <c:v>1958.0</c:v>
                </c:pt>
                <c:pt idx="89">
                  <c:v>1959.0</c:v>
                </c:pt>
                <c:pt idx="90">
                  <c:v>1960.0</c:v>
                </c:pt>
                <c:pt idx="91">
                  <c:v>1961.0</c:v>
                </c:pt>
                <c:pt idx="92">
                  <c:v>1962.0</c:v>
                </c:pt>
                <c:pt idx="93">
                  <c:v>1963.0</c:v>
                </c:pt>
                <c:pt idx="94">
                  <c:v>1964.0</c:v>
                </c:pt>
                <c:pt idx="95">
                  <c:v>1965.0</c:v>
                </c:pt>
                <c:pt idx="96">
                  <c:v>1966.0</c:v>
                </c:pt>
                <c:pt idx="97">
                  <c:v>1967.0</c:v>
                </c:pt>
                <c:pt idx="98">
                  <c:v>1968.0</c:v>
                </c:pt>
                <c:pt idx="99">
                  <c:v>1969.0</c:v>
                </c:pt>
                <c:pt idx="100">
                  <c:v>1970.0</c:v>
                </c:pt>
                <c:pt idx="101">
                  <c:v>1971.0</c:v>
                </c:pt>
                <c:pt idx="102">
                  <c:v>1972.0</c:v>
                </c:pt>
                <c:pt idx="103">
                  <c:v>1973.0</c:v>
                </c:pt>
                <c:pt idx="104">
                  <c:v>1974.0</c:v>
                </c:pt>
                <c:pt idx="105">
                  <c:v>1975.0</c:v>
                </c:pt>
                <c:pt idx="106">
                  <c:v>1976.0</c:v>
                </c:pt>
                <c:pt idx="107">
                  <c:v>1977.0</c:v>
                </c:pt>
                <c:pt idx="108">
                  <c:v>1978.0</c:v>
                </c:pt>
                <c:pt idx="109">
                  <c:v>1979.0</c:v>
                </c:pt>
                <c:pt idx="110">
                  <c:v>1980.0</c:v>
                </c:pt>
                <c:pt idx="111">
                  <c:v>1981.0</c:v>
                </c:pt>
                <c:pt idx="112">
                  <c:v>1982.0</c:v>
                </c:pt>
                <c:pt idx="113">
                  <c:v>1983.0</c:v>
                </c:pt>
                <c:pt idx="114">
                  <c:v>1984.0</c:v>
                </c:pt>
                <c:pt idx="115">
                  <c:v>1985.0</c:v>
                </c:pt>
                <c:pt idx="116">
                  <c:v>1986.0</c:v>
                </c:pt>
                <c:pt idx="117">
                  <c:v>1987.0</c:v>
                </c:pt>
                <c:pt idx="118">
                  <c:v>1988.0</c:v>
                </c:pt>
                <c:pt idx="119">
                  <c:v>1989.0</c:v>
                </c:pt>
                <c:pt idx="120">
                  <c:v>1990.0</c:v>
                </c:pt>
                <c:pt idx="121">
                  <c:v>1991.0</c:v>
                </c:pt>
                <c:pt idx="122">
                  <c:v>1992.0</c:v>
                </c:pt>
                <c:pt idx="123">
                  <c:v>1993.0</c:v>
                </c:pt>
                <c:pt idx="124">
                  <c:v>1994.0</c:v>
                </c:pt>
                <c:pt idx="125">
                  <c:v>1995.0</c:v>
                </c:pt>
                <c:pt idx="126">
                  <c:v>1996.0</c:v>
                </c:pt>
                <c:pt idx="127">
                  <c:v>1997.0</c:v>
                </c:pt>
                <c:pt idx="128">
                  <c:v>1998.0</c:v>
                </c:pt>
                <c:pt idx="129">
                  <c:v>1999.0</c:v>
                </c:pt>
                <c:pt idx="130">
                  <c:v>2000.0</c:v>
                </c:pt>
                <c:pt idx="131">
                  <c:v>2001.0</c:v>
                </c:pt>
                <c:pt idx="132">
                  <c:v>2002.0</c:v>
                </c:pt>
                <c:pt idx="133">
                  <c:v>2003.0</c:v>
                </c:pt>
                <c:pt idx="134">
                  <c:v>2004.0</c:v>
                </c:pt>
                <c:pt idx="135">
                  <c:v>2005.0</c:v>
                </c:pt>
                <c:pt idx="136">
                  <c:v>2006.0</c:v>
                </c:pt>
                <c:pt idx="137">
                  <c:v>2007.0</c:v>
                </c:pt>
                <c:pt idx="138">
                  <c:v>2008.0</c:v>
                </c:pt>
                <c:pt idx="139">
                  <c:v>2009.0</c:v>
                </c:pt>
              </c:numCache>
            </c:numRef>
          </c:xVal>
          <c:yVal>
            <c:numRef>
              <c:f>'fiscal rev &amp; incid 1870-on'!$BO$8:$BO$147</c:f>
              <c:numCache>
                <c:formatCode>0.00</c:formatCode>
                <c:ptCount val="140"/>
                <c:pt idx="0">
                  <c:v>0.364480708489185</c:v>
                </c:pt>
                <c:pt idx="1">
                  <c:v>0.360216816742881</c:v>
                </c:pt>
                <c:pt idx="2">
                  <c:v>0.378490104733342</c:v>
                </c:pt>
                <c:pt idx="3">
                  <c:v>0.381915960116049</c:v>
                </c:pt>
                <c:pt idx="4">
                  <c:v>0.384156371749173</c:v>
                </c:pt>
                <c:pt idx="5">
                  <c:v>0.395894767827316</c:v>
                </c:pt>
                <c:pt idx="6">
                  <c:v>0.389539403944427</c:v>
                </c:pt>
                <c:pt idx="7">
                  <c:v>0.369670981758938</c:v>
                </c:pt>
                <c:pt idx="8">
                  <c:v>0.357164744398109</c:v>
                </c:pt>
                <c:pt idx="9">
                  <c:v>0.394095937693061</c:v>
                </c:pt>
                <c:pt idx="10">
                  <c:v>0.370279634701313</c:v>
                </c:pt>
                <c:pt idx="11">
                  <c:v>0.36890906882129</c:v>
                </c:pt>
                <c:pt idx="12">
                  <c:v>0.368502703981505</c:v>
                </c:pt>
                <c:pt idx="13">
                  <c:v>0.409439638956284</c:v>
                </c:pt>
                <c:pt idx="14">
                  <c:v>0.427375726941258</c:v>
                </c:pt>
                <c:pt idx="15">
                  <c:v>0.469778031266932</c:v>
                </c:pt>
                <c:pt idx="16">
                  <c:v>0.45504624398382</c:v>
                </c:pt>
                <c:pt idx="17">
                  <c:v>0.459466221938786</c:v>
                </c:pt>
                <c:pt idx="18">
                  <c:v>0.450697364483025</c:v>
                </c:pt>
                <c:pt idx="19">
                  <c:v>0.474805577980574</c:v>
                </c:pt>
                <c:pt idx="20">
                  <c:v>0.473946285650204</c:v>
                </c:pt>
                <c:pt idx="21">
                  <c:v>0.469638285325066</c:v>
                </c:pt>
                <c:pt idx="22">
                  <c:v>0.41215885533295</c:v>
                </c:pt>
                <c:pt idx="23">
                  <c:v>0.40107293717783</c:v>
                </c:pt>
                <c:pt idx="24">
                  <c:v>0.41306800479244</c:v>
                </c:pt>
                <c:pt idx="25">
                  <c:v>0.409022783726186</c:v>
                </c:pt>
                <c:pt idx="26">
                  <c:v>0.396842247294098</c:v>
                </c:pt>
                <c:pt idx="27">
                  <c:v>0.411435701482442</c:v>
                </c:pt>
                <c:pt idx="28">
                  <c:v>0.384507220081084</c:v>
                </c:pt>
                <c:pt idx="29">
                  <c:v>0.386391274835279</c:v>
                </c:pt>
                <c:pt idx="30">
                  <c:v>0.373864579339078</c:v>
                </c:pt>
                <c:pt idx="31">
                  <c:v>0.423483835606108</c:v>
                </c:pt>
                <c:pt idx="32">
                  <c:v>0.396857947079582</c:v>
                </c:pt>
                <c:pt idx="33">
                  <c:v>0.396724396787449</c:v>
                </c:pt>
                <c:pt idx="34">
                  <c:v>0.406630098297962</c:v>
                </c:pt>
                <c:pt idx="35">
                  <c:v>0.411807324355563</c:v>
                </c:pt>
                <c:pt idx="36">
                  <c:v>0.442869379400976</c:v>
                </c:pt>
                <c:pt idx="37">
                  <c:v>0.41974932729768</c:v>
                </c:pt>
                <c:pt idx="38">
                  <c:v>0.420145523872044</c:v>
                </c:pt>
                <c:pt idx="39">
                  <c:v>0.422755889358124</c:v>
                </c:pt>
                <c:pt idx="40">
                  <c:v>0.429706653246459</c:v>
                </c:pt>
                <c:pt idx="41">
                  <c:v>0.429003268804068</c:v>
                </c:pt>
                <c:pt idx="42">
                  <c:v>0.430115392330289</c:v>
                </c:pt>
                <c:pt idx="43">
                  <c:v>0.433072235129179</c:v>
                </c:pt>
                <c:pt idx="44">
                  <c:v>0.4483892094928</c:v>
                </c:pt>
                <c:pt idx="47">
                  <c:v>0.470605345324306</c:v>
                </c:pt>
                <c:pt idx="48">
                  <c:v>0.474427263553313</c:v>
                </c:pt>
                <c:pt idx="50">
                  <c:v>0.48178354340958</c:v>
                </c:pt>
                <c:pt idx="51">
                  <c:v>0.481756570301758</c:v>
                </c:pt>
                <c:pt idx="53">
                  <c:v>0.47902925478239</c:v>
                </c:pt>
                <c:pt idx="59">
                  <c:v>0.491015479715334</c:v>
                </c:pt>
                <c:pt idx="60">
                  <c:v>0.511902683015473</c:v>
                </c:pt>
                <c:pt idx="61">
                  <c:v>0.504941829705808</c:v>
                </c:pt>
                <c:pt idx="62">
                  <c:v>0.506994824927576</c:v>
                </c:pt>
                <c:pt idx="63">
                  <c:v>0.504596122987139</c:v>
                </c:pt>
                <c:pt idx="64">
                  <c:v>0.502990628822663</c:v>
                </c:pt>
                <c:pt idx="65">
                  <c:v>0.49744167138454</c:v>
                </c:pt>
                <c:pt idx="66">
                  <c:v>0.503146016234674</c:v>
                </c:pt>
                <c:pt idx="67">
                  <c:v>0.507041628313412</c:v>
                </c:pt>
                <c:pt idx="68">
                  <c:v>0.512516468423103</c:v>
                </c:pt>
                <c:pt idx="69">
                  <c:v>0.508970299340119</c:v>
                </c:pt>
                <c:pt idx="70">
                  <c:v>0.48028277590309</c:v>
                </c:pt>
                <c:pt idx="71">
                  <c:v>0.483601409419524</c:v>
                </c:pt>
                <c:pt idx="72">
                  <c:v>0.479247896471213</c:v>
                </c:pt>
                <c:pt idx="73">
                  <c:v>0.441139781787728</c:v>
                </c:pt>
                <c:pt idx="74">
                  <c:v>0.475056715479275</c:v>
                </c:pt>
                <c:pt idx="75">
                  <c:v>0.438674313511653</c:v>
                </c:pt>
                <c:pt idx="76">
                  <c:v>0.473761565895559</c:v>
                </c:pt>
                <c:pt idx="77">
                  <c:v>0.501267085463246</c:v>
                </c:pt>
                <c:pt idx="78">
                  <c:v>0.476999028229833</c:v>
                </c:pt>
                <c:pt idx="79">
                  <c:v>0.474002302783507</c:v>
                </c:pt>
                <c:pt idx="80">
                  <c:v>0.571752585139291</c:v>
                </c:pt>
                <c:pt idx="85">
                  <c:v>0.513350274222196</c:v>
                </c:pt>
                <c:pt idx="90">
                  <c:v>0.567680278932355</c:v>
                </c:pt>
                <c:pt idx="95">
                  <c:v>0.519855717678353</c:v>
                </c:pt>
                <c:pt idx="100">
                  <c:v>0.462433569152404</c:v>
                </c:pt>
                <c:pt idx="101">
                  <c:v>0.462498333890374</c:v>
                </c:pt>
                <c:pt idx="102">
                  <c:v>0.461984625424153</c:v>
                </c:pt>
                <c:pt idx="103">
                  <c:v>0.466328459546865</c:v>
                </c:pt>
                <c:pt idx="104">
                  <c:v>0.467127691601505</c:v>
                </c:pt>
                <c:pt idx="105">
                  <c:v>0.467669303305457</c:v>
                </c:pt>
                <c:pt idx="106">
                  <c:v>0.463215563136234</c:v>
                </c:pt>
                <c:pt idx="107">
                  <c:v>0.455948682287798</c:v>
                </c:pt>
                <c:pt idx="108">
                  <c:v>0.458449194488421</c:v>
                </c:pt>
                <c:pt idx="109">
                  <c:v>0.460076536541023</c:v>
                </c:pt>
                <c:pt idx="110">
                  <c:v>0.370879536337477</c:v>
                </c:pt>
                <c:pt idx="111">
                  <c:v>0.357346641976882</c:v>
                </c:pt>
                <c:pt idx="112">
                  <c:v>0.359309942121629</c:v>
                </c:pt>
                <c:pt idx="113">
                  <c:v>0.373791171974332</c:v>
                </c:pt>
                <c:pt idx="114">
                  <c:v>0.393138337692498</c:v>
                </c:pt>
                <c:pt idx="115">
                  <c:v>0.391252564798761</c:v>
                </c:pt>
                <c:pt idx="116">
                  <c:v>0.382220279540284</c:v>
                </c:pt>
                <c:pt idx="117">
                  <c:v>0.383719786258777</c:v>
                </c:pt>
                <c:pt idx="118">
                  <c:v>0.388297929744852</c:v>
                </c:pt>
                <c:pt idx="119">
                  <c:v>0.376983885100222</c:v>
                </c:pt>
                <c:pt idx="120">
                  <c:v>0.373611572018839</c:v>
                </c:pt>
                <c:pt idx="121">
                  <c:v>0.375590889442126</c:v>
                </c:pt>
                <c:pt idx="122">
                  <c:v>0.373809690922905</c:v>
                </c:pt>
                <c:pt idx="123">
                  <c:v>0.387386608551033</c:v>
                </c:pt>
                <c:pt idx="124">
                  <c:v>0.385252266550117</c:v>
                </c:pt>
                <c:pt idx="125">
                  <c:v>0.382712472684544</c:v>
                </c:pt>
                <c:pt idx="126">
                  <c:v>0.382268970052489</c:v>
                </c:pt>
                <c:pt idx="127">
                  <c:v>0.389018389843638</c:v>
                </c:pt>
                <c:pt idx="128">
                  <c:v>0.39254127749137</c:v>
                </c:pt>
                <c:pt idx="129">
                  <c:v>0.39275786526483</c:v>
                </c:pt>
                <c:pt idx="130">
                  <c:v>0.390027298470907</c:v>
                </c:pt>
                <c:pt idx="131">
                  <c:v>0.391994432742256</c:v>
                </c:pt>
                <c:pt idx="132">
                  <c:v>0.398258084014299</c:v>
                </c:pt>
                <c:pt idx="133">
                  <c:v>0.407971600179965</c:v>
                </c:pt>
                <c:pt idx="134">
                  <c:v>0.4104616832037</c:v>
                </c:pt>
                <c:pt idx="135">
                  <c:v>0.420142903847943</c:v>
                </c:pt>
                <c:pt idx="136">
                  <c:v>0.4204507607255</c:v>
                </c:pt>
                <c:pt idx="137">
                  <c:v>0.407339604059722</c:v>
                </c:pt>
                <c:pt idx="138">
                  <c:v>0.405614531705544</c:v>
                </c:pt>
                <c:pt idx="139">
                  <c:v>0.4035953204465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'fiscal rev &amp; incid 1870-on'!$BP$7</c:f>
              <c:strCache>
                <c:ptCount val="1"/>
                <c:pt idx="0">
                  <c:v>Q5/Q3 tax</c:v>
                </c:pt>
              </c:strCache>
            </c:strRef>
          </c:tx>
          <c:spPr>
            <a:ln w="22225">
              <a:solidFill>
                <a:srgbClr val="FF5768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circle"/>
            <c:size val="6"/>
            <c:spPr>
              <a:solidFill>
                <a:srgbClr val="FF5B61"/>
              </a:solidFill>
              <a:ln w="15875">
                <a:solidFill>
                  <a:schemeClr val="tx1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'fiscal rev &amp; incid 1870-on'!$BM$8:$BM$147</c:f>
              <c:numCache>
                <c:formatCode>General</c:formatCode>
                <c:ptCount val="140"/>
                <c:pt idx="0">
                  <c:v>1870.0</c:v>
                </c:pt>
                <c:pt idx="1">
                  <c:v>1871.0</c:v>
                </c:pt>
                <c:pt idx="2">
                  <c:v>1872.0</c:v>
                </c:pt>
                <c:pt idx="3">
                  <c:v>1873.0</c:v>
                </c:pt>
                <c:pt idx="4">
                  <c:v>1874.0</c:v>
                </c:pt>
                <c:pt idx="5">
                  <c:v>1875.0</c:v>
                </c:pt>
                <c:pt idx="6">
                  <c:v>1876.0</c:v>
                </c:pt>
                <c:pt idx="7">
                  <c:v>1877.0</c:v>
                </c:pt>
                <c:pt idx="8">
                  <c:v>1878.0</c:v>
                </c:pt>
                <c:pt idx="9">
                  <c:v>1879.0</c:v>
                </c:pt>
                <c:pt idx="10">
                  <c:v>1880.0</c:v>
                </c:pt>
                <c:pt idx="11">
                  <c:v>1881.0</c:v>
                </c:pt>
                <c:pt idx="12">
                  <c:v>1882.0</c:v>
                </c:pt>
                <c:pt idx="13">
                  <c:v>1883.0</c:v>
                </c:pt>
                <c:pt idx="14">
                  <c:v>1884.0</c:v>
                </c:pt>
                <c:pt idx="15">
                  <c:v>1885.0</c:v>
                </c:pt>
                <c:pt idx="16">
                  <c:v>1886.0</c:v>
                </c:pt>
                <c:pt idx="17">
                  <c:v>1887.0</c:v>
                </c:pt>
                <c:pt idx="18">
                  <c:v>1888.0</c:v>
                </c:pt>
                <c:pt idx="19">
                  <c:v>1889.0</c:v>
                </c:pt>
                <c:pt idx="20">
                  <c:v>1890.0</c:v>
                </c:pt>
                <c:pt idx="21">
                  <c:v>1891.0</c:v>
                </c:pt>
                <c:pt idx="22">
                  <c:v>1892.0</c:v>
                </c:pt>
                <c:pt idx="23">
                  <c:v>1893.0</c:v>
                </c:pt>
                <c:pt idx="24">
                  <c:v>1894.0</c:v>
                </c:pt>
                <c:pt idx="25">
                  <c:v>1895.0</c:v>
                </c:pt>
                <c:pt idx="26">
                  <c:v>1896.0</c:v>
                </c:pt>
                <c:pt idx="27">
                  <c:v>1897.0</c:v>
                </c:pt>
                <c:pt idx="28">
                  <c:v>1898.0</c:v>
                </c:pt>
                <c:pt idx="29">
                  <c:v>1899.0</c:v>
                </c:pt>
                <c:pt idx="30">
                  <c:v>1900.0</c:v>
                </c:pt>
                <c:pt idx="31">
                  <c:v>1901.0</c:v>
                </c:pt>
                <c:pt idx="32">
                  <c:v>1902.0</c:v>
                </c:pt>
                <c:pt idx="33">
                  <c:v>1903.0</c:v>
                </c:pt>
                <c:pt idx="34">
                  <c:v>1904.0</c:v>
                </c:pt>
                <c:pt idx="35">
                  <c:v>1905.0</c:v>
                </c:pt>
                <c:pt idx="36">
                  <c:v>1906.0</c:v>
                </c:pt>
                <c:pt idx="37">
                  <c:v>1907.0</c:v>
                </c:pt>
                <c:pt idx="38">
                  <c:v>1908.0</c:v>
                </c:pt>
                <c:pt idx="39">
                  <c:v>1909.0</c:v>
                </c:pt>
                <c:pt idx="40">
                  <c:v>1910.0</c:v>
                </c:pt>
                <c:pt idx="41">
                  <c:v>1911.0</c:v>
                </c:pt>
                <c:pt idx="42">
                  <c:v>1912.0</c:v>
                </c:pt>
                <c:pt idx="43">
                  <c:v>1913.0</c:v>
                </c:pt>
                <c:pt idx="44">
                  <c:v>1914.0</c:v>
                </c:pt>
                <c:pt idx="45">
                  <c:v>1915.0</c:v>
                </c:pt>
                <c:pt idx="46">
                  <c:v>1916.0</c:v>
                </c:pt>
                <c:pt idx="47">
                  <c:v>1917.0</c:v>
                </c:pt>
                <c:pt idx="48">
                  <c:v>1918.0</c:v>
                </c:pt>
                <c:pt idx="49">
                  <c:v>1919.0</c:v>
                </c:pt>
                <c:pt idx="50">
                  <c:v>1920.0</c:v>
                </c:pt>
                <c:pt idx="51">
                  <c:v>1921.0</c:v>
                </c:pt>
                <c:pt idx="52">
                  <c:v>1922.0</c:v>
                </c:pt>
                <c:pt idx="53">
                  <c:v>1923.0</c:v>
                </c:pt>
                <c:pt idx="54">
                  <c:v>1924.0</c:v>
                </c:pt>
                <c:pt idx="55">
                  <c:v>1925.0</c:v>
                </c:pt>
                <c:pt idx="56">
                  <c:v>1926.0</c:v>
                </c:pt>
                <c:pt idx="57">
                  <c:v>1927.0</c:v>
                </c:pt>
                <c:pt idx="58">
                  <c:v>1928.0</c:v>
                </c:pt>
                <c:pt idx="59">
                  <c:v>1929.0</c:v>
                </c:pt>
                <c:pt idx="60">
                  <c:v>1930.0</c:v>
                </c:pt>
                <c:pt idx="61">
                  <c:v>1931.0</c:v>
                </c:pt>
                <c:pt idx="62">
                  <c:v>1932.0</c:v>
                </c:pt>
                <c:pt idx="63">
                  <c:v>1933.0</c:v>
                </c:pt>
                <c:pt idx="64">
                  <c:v>1934.0</c:v>
                </c:pt>
                <c:pt idx="65">
                  <c:v>1935.0</c:v>
                </c:pt>
                <c:pt idx="66">
                  <c:v>1936.0</c:v>
                </c:pt>
                <c:pt idx="67">
                  <c:v>1937.0</c:v>
                </c:pt>
                <c:pt idx="68">
                  <c:v>1938.0</c:v>
                </c:pt>
                <c:pt idx="69">
                  <c:v>1939.0</c:v>
                </c:pt>
                <c:pt idx="70">
                  <c:v>1940.0</c:v>
                </c:pt>
                <c:pt idx="71">
                  <c:v>1941.0</c:v>
                </c:pt>
                <c:pt idx="72">
                  <c:v>1942.0</c:v>
                </c:pt>
                <c:pt idx="73">
                  <c:v>1943.0</c:v>
                </c:pt>
                <c:pt idx="74">
                  <c:v>1944.0</c:v>
                </c:pt>
                <c:pt idx="75">
                  <c:v>1945.0</c:v>
                </c:pt>
                <c:pt idx="76">
                  <c:v>1946.0</c:v>
                </c:pt>
                <c:pt idx="77">
                  <c:v>1947.0</c:v>
                </c:pt>
                <c:pt idx="78">
                  <c:v>1948.0</c:v>
                </c:pt>
                <c:pt idx="79">
                  <c:v>1949.0</c:v>
                </c:pt>
                <c:pt idx="80">
                  <c:v>1950.0</c:v>
                </c:pt>
                <c:pt idx="81">
                  <c:v>1951.0</c:v>
                </c:pt>
                <c:pt idx="82">
                  <c:v>1952.0</c:v>
                </c:pt>
                <c:pt idx="83">
                  <c:v>1953.0</c:v>
                </c:pt>
                <c:pt idx="84">
                  <c:v>1954.0</c:v>
                </c:pt>
                <c:pt idx="85">
                  <c:v>1955.0</c:v>
                </c:pt>
                <c:pt idx="86">
                  <c:v>1956.0</c:v>
                </c:pt>
                <c:pt idx="87">
                  <c:v>1957.0</c:v>
                </c:pt>
                <c:pt idx="88">
                  <c:v>1958.0</c:v>
                </c:pt>
                <c:pt idx="89">
                  <c:v>1959.0</c:v>
                </c:pt>
                <c:pt idx="90">
                  <c:v>1960.0</c:v>
                </c:pt>
                <c:pt idx="91">
                  <c:v>1961.0</c:v>
                </c:pt>
                <c:pt idx="92">
                  <c:v>1962.0</c:v>
                </c:pt>
                <c:pt idx="93">
                  <c:v>1963.0</c:v>
                </c:pt>
                <c:pt idx="94">
                  <c:v>1964.0</c:v>
                </c:pt>
                <c:pt idx="95">
                  <c:v>1965.0</c:v>
                </c:pt>
                <c:pt idx="96">
                  <c:v>1966.0</c:v>
                </c:pt>
                <c:pt idx="97">
                  <c:v>1967.0</c:v>
                </c:pt>
                <c:pt idx="98">
                  <c:v>1968.0</c:v>
                </c:pt>
                <c:pt idx="99">
                  <c:v>1969.0</c:v>
                </c:pt>
                <c:pt idx="100">
                  <c:v>1970.0</c:v>
                </c:pt>
                <c:pt idx="101">
                  <c:v>1971.0</c:v>
                </c:pt>
                <c:pt idx="102">
                  <c:v>1972.0</c:v>
                </c:pt>
                <c:pt idx="103">
                  <c:v>1973.0</c:v>
                </c:pt>
                <c:pt idx="104">
                  <c:v>1974.0</c:v>
                </c:pt>
                <c:pt idx="105">
                  <c:v>1975.0</c:v>
                </c:pt>
                <c:pt idx="106">
                  <c:v>1976.0</c:v>
                </c:pt>
                <c:pt idx="107">
                  <c:v>1977.0</c:v>
                </c:pt>
                <c:pt idx="108">
                  <c:v>1978.0</c:v>
                </c:pt>
                <c:pt idx="109">
                  <c:v>1979.0</c:v>
                </c:pt>
                <c:pt idx="110">
                  <c:v>1980.0</c:v>
                </c:pt>
                <c:pt idx="111">
                  <c:v>1981.0</c:v>
                </c:pt>
                <c:pt idx="112">
                  <c:v>1982.0</c:v>
                </c:pt>
                <c:pt idx="113">
                  <c:v>1983.0</c:v>
                </c:pt>
                <c:pt idx="114">
                  <c:v>1984.0</c:v>
                </c:pt>
                <c:pt idx="115">
                  <c:v>1985.0</c:v>
                </c:pt>
                <c:pt idx="116">
                  <c:v>1986.0</c:v>
                </c:pt>
                <c:pt idx="117">
                  <c:v>1987.0</c:v>
                </c:pt>
                <c:pt idx="118">
                  <c:v>1988.0</c:v>
                </c:pt>
                <c:pt idx="119">
                  <c:v>1989.0</c:v>
                </c:pt>
                <c:pt idx="120">
                  <c:v>1990.0</c:v>
                </c:pt>
                <c:pt idx="121">
                  <c:v>1991.0</c:v>
                </c:pt>
                <c:pt idx="122">
                  <c:v>1992.0</c:v>
                </c:pt>
                <c:pt idx="123">
                  <c:v>1993.0</c:v>
                </c:pt>
                <c:pt idx="124">
                  <c:v>1994.0</c:v>
                </c:pt>
                <c:pt idx="125">
                  <c:v>1995.0</c:v>
                </c:pt>
                <c:pt idx="126">
                  <c:v>1996.0</c:v>
                </c:pt>
                <c:pt idx="127">
                  <c:v>1997.0</c:v>
                </c:pt>
                <c:pt idx="128">
                  <c:v>1998.0</c:v>
                </c:pt>
                <c:pt idx="129">
                  <c:v>1999.0</c:v>
                </c:pt>
                <c:pt idx="130">
                  <c:v>2000.0</c:v>
                </c:pt>
                <c:pt idx="131">
                  <c:v>2001.0</c:v>
                </c:pt>
                <c:pt idx="132">
                  <c:v>2002.0</c:v>
                </c:pt>
                <c:pt idx="133">
                  <c:v>2003.0</c:v>
                </c:pt>
                <c:pt idx="134">
                  <c:v>2004.0</c:v>
                </c:pt>
                <c:pt idx="135">
                  <c:v>2005.0</c:v>
                </c:pt>
                <c:pt idx="136">
                  <c:v>2006.0</c:v>
                </c:pt>
                <c:pt idx="137">
                  <c:v>2007.0</c:v>
                </c:pt>
                <c:pt idx="138">
                  <c:v>2008.0</c:v>
                </c:pt>
                <c:pt idx="139">
                  <c:v>2009.0</c:v>
                </c:pt>
              </c:numCache>
            </c:numRef>
          </c:xVal>
          <c:yVal>
            <c:numRef>
              <c:f>'fiscal rev &amp; incid 1870-on'!$BP$8:$BP$147</c:f>
              <c:numCache>
                <c:formatCode>0.00</c:formatCode>
                <c:ptCount val="140"/>
                <c:pt idx="0">
                  <c:v>0.952576049289654</c:v>
                </c:pt>
                <c:pt idx="1">
                  <c:v>0.952576049289654</c:v>
                </c:pt>
                <c:pt idx="2">
                  <c:v>0.952576049289654</c:v>
                </c:pt>
                <c:pt idx="3">
                  <c:v>0.952576049289654</c:v>
                </c:pt>
                <c:pt idx="4">
                  <c:v>0.952576049289654</c:v>
                </c:pt>
                <c:pt idx="5">
                  <c:v>0.952576049289654</c:v>
                </c:pt>
                <c:pt idx="6">
                  <c:v>0.952576049289654</c:v>
                </c:pt>
                <c:pt idx="7">
                  <c:v>0.952576049289654</c:v>
                </c:pt>
                <c:pt idx="8">
                  <c:v>0.952576049289654</c:v>
                </c:pt>
                <c:pt idx="9">
                  <c:v>0.952576049289654</c:v>
                </c:pt>
                <c:pt idx="10">
                  <c:v>0.952576049289654</c:v>
                </c:pt>
                <c:pt idx="11">
                  <c:v>0.952576049289654</c:v>
                </c:pt>
                <c:pt idx="12">
                  <c:v>0.952576049289654</c:v>
                </c:pt>
                <c:pt idx="13">
                  <c:v>0.952576049289654</c:v>
                </c:pt>
                <c:pt idx="14">
                  <c:v>0.952576049289654</c:v>
                </c:pt>
                <c:pt idx="15">
                  <c:v>0.952576049289654</c:v>
                </c:pt>
                <c:pt idx="16">
                  <c:v>0.952576049289654</c:v>
                </c:pt>
                <c:pt idx="17">
                  <c:v>0.952576049289654</c:v>
                </c:pt>
                <c:pt idx="18">
                  <c:v>0.952576049289654</c:v>
                </c:pt>
                <c:pt idx="19">
                  <c:v>0.952576049289654</c:v>
                </c:pt>
                <c:pt idx="40">
                  <c:v>0.952576049289654</c:v>
                </c:pt>
                <c:pt idx="41">
                  <c:v>0.952576049289654</c:v>
                </c:pt>
                <c:pt idx="42">
                  <c:v>0.952576049289654</c:v>
                </c:pt>
                <c:pt idx="43">
                  <c:v>0.952576049289654</c:v>
                </c:pt>
                <c:pt idx="44">
                  <c:v>0.952576049289654</c:v>
                </c:pt>
                <c:pt idx="47">
                  <c:v>0.952576049289654</c:v>
                </c:pt>
                <c:pt idx="48">
                  <c:v>0.952576049289654</c:v>
                </c:pt>
                <c:pt idx="50">
                  <c:v>0.952576049289654</c:v>
                </c:pt>
                <c:pt idx="51">
                  <c:v>0.952576049289654</c:v>
                </c:pt>
                <c:pt idx="53">
                  <c:v>0.952576049289654</c:v>
                </c:pt>
                <c:pt idx="59">
                  <c:v>0.952576049289654</c:v>
                </c:pt>
                <c:pt idx="60">
                  <c:v>0.952576049289654</c:v>
                </c:pt>
                <c:pt idx="61">
                  <c:v>0.952576049289654</c:v>
                </c:pt>
                <c:pt idx="62">
                  <c:v>1.359618195257716</c:v>
                </c:pt>
                <c:pt idx="63">
                  <c:v>1.500125690859504</c:v>
                </c:pt>
                <c:pt idx="64">
                  <c:v>1.707957648060389</c:v>
                </c:pt>
                <c:pt idx="65">
                  <c:v>1.513412513131678</c:v>
                </c:pt>
                <c:pt idx="66">
                  <c:v>1.485628895194935</c:v>
                </c:pt>
                <c:pt idx="67">
                  <c:v>1.03250770735195</c:v>
                </c:pt>
                <c:pt idx="68">
                  <c:v>1.046927626960008</c:v>
                </c:pt>
                <c:pt idx="69">
                  <c:v>1.054192484137885</c:v>
                </c:pt>
                <c:pt idx="70">
                  <c:v>1.062108169762016</c:v>
                </c:pt>
                <c:pt idx="71">
                  <c:v>1.814619326938624</c:v>
                </c:pt>
                <c:pt idx="72">
                  <c:v>2.161463982316191</c:v>
                </c:pt>
                <c:pt idx="73">
                  <c:v>2.526803013297163</c:v>
                </c:pt>
                <c:pt idx="74">
                  <c:v>2.993374804573819</c:v>
                </c:pt>
                <c:pt idx="75">
                  <c:v>2.439449032227143</c:v>
                </c:pt>
                <c:pt idx="76">
                  <c:v>2.313018937956289</c:v>
                </c:pt>
                <c:pt idx="77">
                  <c:v>2.494107524912016</c:v>
                </c:pt>
                <c:pt idx="78">
                  <c:v>2.351857119088456</c:v>
                </c:pt>
                <c:pt idx="79">
                  <c:v>2.36284438723799</c:v>
                </c:pt>
                <c:pt idx="80">
                  <c:v>2.326498181888589</c:v>
                </c:pt>
                <c:pt idx="85">
                  <c:v>2.22798188496399</c:v>
                </c:pt>
                <c:pt idx="90">
                  <c:v>2.555401555544881</c:v>
                </c:pt>
                <c:pt idx="95">
                  <c:v>2.157648631875771</c:v>
                </c:pt>
                <c:pt idx="100">
                  <c:v>2.002158297565853</c:v>
                </c:pt>
                <c:pt idx="101">
                  <c:v>1.872275914882292</c:v>
                </c:pt>
                <c:pt idx="102">
                  <c:v>1.810833771750182</c:v>
                </c:pt>
                <c:pt idx="103">
                  <c:v>1.919278453632973</c:v>
                </c:pt>
                <c:pt idx="104">
                  <c:v>2.104149366801993</c:v>
                </c:pt>
                <c:pt idx="105">
                  <c:v>1.519789961983404</c:v>
                </c:pt>
                <c:pt idx="106">
                  <c:v>1.584795439131544</c:v>
                </c:pt>
                <c:pt idx="107">
                  <c:v>1.857551083686582</c:v>
                </c:pt>
                <c:pt idx="108">
                  <c:v>1.772359650861343</c:v>
                </c:pt>
                <c:pt idx="109">
                  <c:v>1.480047684994286</c:v>
                </c:pt>
                <c:pt idx="110">
                  <c:v>1.550898290399202</c:v>
                </c:pt>
                <c:pt idx="111">
                  <c:v>1.658189966111339</c:v>
                </c:pt>
                <c:pt idx="112">
                  <c:v>1.64442916366435</c:v>
                </c:pt>
                <c:pt idx="113">
                  <c:v>1.493686298127307</c:v>
                </c:pt>
                <c:pt idx="114">
                  <c:v>1.294856954930398</c:v>
                </c:pt>
                <c:pt idx="115">
                  <c:v>1.39227598211399</c:v>
                </c:pt>
                <c:pt idx="116">
                  <c:v>1.50319095343043</c:v>
                </c:pt>
                <c:pt idx="117">
                  <c:v>1.628886945296306</c:v>
                </c:pt>
                <c:pt idx="118">
                  <c:v>1.581322990457518</c:v>
                </c:pt>
                <c:pt idx="119">
                  <c:v>1.489555024030951</c:v>
                </c:pt>
                <c:pt idx="120">
                  <c:v>1.275279788900977</c:v>
                </c:pt>
                <c:pt idx="121">
                  <c:v>1.306066137114758</c:v>
                </c:pt>
                <c:pt idx="122">
                  <c:v>1.442419587102955</c:v>
                </c:pt>
                <c:pt idx="123">
                  <c:v>1.598430182343193</c:v>
                </c:pt>
                <c:pt idx="124">
                  <c:v>1.683475239683419</c:v>
                </c:pt>
                <c:pt idx="125">
                  <c:v>1.752917891571621</c:v>
                </c:pt>
                <c:pt idx="126">
                  <c:v>1.799284507919933</c:v>
                </c:pt>
                <c:pt idx="127">
                  <c:v>1.895190454480921</c:v>
                </c:pt>
                <c:pt idx="128">
                  <c:v>1.999429570563293</c:v>
                </c:pt>
                <c:pt idx="129">
                  <c:v>2.063083279466208</c:v>
                </c:pt>
                <c:pt idx="130">
                  <c:v>2.216324939505132</c:v>
                </c:pt>
                <c:pt idx="131">
                  <c:v>2.356377270630502</c:v>
                </c:pt>
                <c:pt idx="132">
                  <c:v>2.103504596437301</c:v>
                </c:pt>
                <c:pt idx="133">
                  <c:v>2.304811867768161</c:v>
                </c:pt>
                <c:pt idx="134">
                  <c:v>2.436577531525776</c:v>
                </c:pt>
                <c:pt idx="135">
                  <c:v>2.482271027820556</c:v>
                </c:pt>
                <c:pt idx="136">
                  <c:v>2.365371351154404</c:v>
                </c:pt>
                <c:pt idx="137">
                  <c:v>2.280671016685108</c:v>
                </c:pt>
                <c:pt idx="138">
                  <c:v>2.155052635751253</c:v>
                </c:pt>
                <c:pt idx="139">
                  <c:v>2.090412661764276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'fiscal rev &amp; incid 1870-on'!$BQ$7</c:f>
              <c:strCache>
                <c:ptCount val="1"/>
                <c:pt idx="0">
                  <c:v>Q3/Q1 tax</c:v>
                </c:pt>
              </c:strCache>
            </c:strRef>
          </c:tx>
          <c:spPr>
            <a:ln>
              <a:noFill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dash"/>
            <c:size val="8"/>
            <c:spPr>
              <a:solidFill>
                <a:srgbClr val="FF5768"/>
              </a:solidFill>
              <a:ln>
                <a:solidFill>
                  <a:srgbClr val="FF5768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'fiscal rev &amp; incid 1870-on'!$BM$8:$BM$147</c:f>
              <c:numCache>
                <c:formatCode>General</c:formatCode>
                <c:ptCount val="140"/>
                <c:pt idx="0">
                  <c:v>1870.0</c:v>
                </c:pt>
                <c:pt idx="1">
                  <c:v>1871.0</c:v>
                </c:pt>
                <c:pt idx="2">
                  <c:v>1872.0</c:v>
                </c:pt>
                <c:pt idx="3">
                  <c:v>1873.0</c:v>
                </c:pt>
                <c:pt idx="4">
                  <c:v>1874.0</c:v>
                </c:pt>
                <c:pt idx="5">
                  <c:v>1875.0</c:v>
                </c:pt>
                <c:pt idx="6">
                  <c:v>1876.0</c:v>
                </c:pt>
                <c:pt idx="7">
                  <c:v>1877.0</c:v>
                </c:pt>
                <c:pt idx="8">
                  <c:v>1878.0</c:v>
                </c:pt>
                <c:pt idx="9">
                  <c:v>1879.0</c:v>
                </c:pt>
                <c:pt idx="10">
                  <c:v>1880.0</c:v>
                </c:pt>
                <c:pt idx="11">
                  <c:v>1881.0</c:v>
                </c:pt>
                <c:pt idx="12">
                  <c:v>1882.0</c:v>
                </c:pt>
                <c:pt idx="13">
                  <c:v>1883.0</c:v>
                </c:pt>
                <c:pt idx="14">
                  <c:v>1884.0</c:v>
                </c:pt>
                <c:pt idx="15">
                  <c:v>1885.0</c:v>
                </c:pt>
                <c:pt idx="16">
                  <c:v>1886.0</c:v>
                </c:pt>
                <c:pt idx="17">
                  <c:v>1887.0</c:v>
                </c:pt>
                <c:pt idx="18">
                  <c:v>1888.0</c:v>
                </c:pt>
                <c:pt idx="19">
                  <c:v>1889.0</c:v>
                </c:pt>
                <c:pt idx="20">
                  <c:v>1890.0</c:v>
                </c:pt>
                <c:pt idx="21">
                  <c:v>1891.0</c:v>
                </c:pt>
                <c:pt idx="22">
                  <c:v>1892.0</c:v>
                </c:pt>
                <c:pt idx="23">
                  <c:v>1893.0</c:v>
                </c:pt>
                <c:pt idx="24">
                  <c:v>1894.0</c:v>
                </c:pt>
                <c:pt idx="25">
                  <c:v>1895.0</c:v>
                </c:pt>
                <c:pt idx="26">
                  <c:v>1896.0</c:v>
                </c:pt>
                <c:pt idx="27">
                  <c:v>1897.0</c:v>
                </c:pt>
                <c:pt idx="28">
                  <c:v>1898.0</c:v>
                </c:pt>
                <c:pt idx="29">
                  <c:v>1899.0</c:v>
                </c:pt>
                <c:pt idx="30">
                  <c:v>1900.0</c:v>
                </c:pt>
                <c:pt idx="31">
                  <c:v>1901.0</c:v>
                </c:pt>
                <c:pt idx="32">
                  <c:v>1902.0</c:v>
                </c:pt>
                <c:pt idx="33">
                  <c:v>1903.0</c:v>
                </c:pt>
                <c:pt idx="34">
                  <c:v>1904.0</c:v>
                </c:pt>
                <c:pt idx="35">
                  <c:v>1905.0</c:v>
                </c:pt>
                <c:pt idx="36">
                  <c:v>1906.0</c:v>
                </c:pt>
                <c:pt idx="37">
                  <c:v>1907.0</c:v>
                </c:pt>
                <c:pt idx="38">
                  <c:v>1908.0</c:v>
                </c:pt>
                <c:pt idx="39">
                  <c:v>1909.0</c:v>
                </c:pt>
                <c:pt idx="40">
                  <c:v>1910.0</c:v>
                </c:pt>
                <c:pt idx="41">
                  <c:v>1911.0</c:v>
                </c:pt>
                <c:pt idx="42">
                  <c:v>1912.0</c:v>
                </c:pt>
                <c:pt idx="43">
                  <c:v>1913.0</c:v>
                </c:pt>
                <c:pt idx="44">
                  <c:v>1914.0</c:v>
                </c:pt>
                <c:pt idx="45">
                  <c:v>1915.0</c:v>
                </c:pt>
                <c:pt idx="46">
                  <c:v>1916.0</c:v>
                </c:pt>
                <c:pt idx="47">
                  <c:v>1917.0</c:v>
                </c:pt>
                <c:pt idx="48">
                  <c:v>1918.0</c:v>
                </c:pt>
                <c:pt idx="49">
                  <c:v>1919.0</c:v>
                </c:pt>
                <c:pt idx="50">
                  <c:v>1920.0</c:v>
                </c:pt>
                <c:pt idx="51">
                  <c:v>1921.0</c:v>
                </c:pt>
                <c:pt idx="52">
                  <c:v>1922.0</c:v>
                </c:pt>
                <c:pt idx="53">
                  <c:v>1923.0</c:v>
                </c:pt>
                <c:pt idx="54">
                  <c:v>1924.0</c:v>
                </c:pt>
                <c:pt idx="55">
                  <c:v>1925.0</c:v>
                </c:pt>
                <c:pt idx="56">
                  <c:v>1926.0</c:v>
                </c:pt>
                <c:pt idx="57">
                  <c:v>1927.0</c:v>
                </c:pt>
                <c:pt idx="58">
                  <c:v>1928.0</c:v>
                </c:pt>
                <c:pt idx="59">
                  <c:v>1929.0</c:v>
                </c:pt>
                <c:pt idx="60">
                  <c:v>1930.0</c:v>
                </c:pt>
                <c:pt idx="61">
                  <c:v>1931.0</c:v>
                </c:pt>
                <c:pt idx="62">
                  <c:v>1932.0</c:v>
                </c:pt>
                <c:pt idx="63">
                  <c:v>1933.0</c:v>
                </c:pt>
                <c:pt idx="64">
                  <c:v>1934.0</c:v>
                </c:pt>
                <c:pt idx="65">
                  <c:v>1935.0</c:v>
                </c:pt>
                <c:pt idx="66">
                  <c:v>1936.0</c:v>
                </c:pt>
                <c:pt idx="67">
                  <c:v>1937.0</c:v>
                </c:pt>
                <c:pt idx="68">
                  <c:v>1938.0</c:v>
                </c:pt>
                <c:pt idx="69">
                  <c:v>1939.0</c:v>
                </c:pt>
                <c:pt idx="70">
                  <c:v>1940.0</c:v>
                </c:pt>
                <c:pt idx="71">
                  <c:v>1941.0</c:v>
                </c:pt>
                <c:pt idx="72">
                  <c:v>1942.0</c:v>
                </c:pt>
                <c:pt idx="73">
                  <c:v>1943.0</c:v>
                </c:pt>
                <c:pt idx="74">
                  <c:v>1944.0</c:v>
                </c:pt>
                <c:pt idx="75">
                  <c:v>1945.0</c:v>
                </c:pt>
                <c:pt idx="76">
                  <c:v>1946.0</c:v>
                </c:pt>
                <c:pt idx="77">
                  <c:v>1947.0</c:v>
                </c:pt>
                <c:pt idx="78">
                  <c:v>1948.0</c:v>
                </c:pt>
                <c:pt idx="79">
                  <c:v>1949.0</c:v>
                </c:pt>
                <c:pt idx="80">
                  <c:v>1950.0</c:v>
                </c:pt>
                <c:pt idx="81">
                  <c:v>1951.0</c:v>
                </c:pt>
                <c:pt idx="82">
                  <c:v>1952.0</c:v>
                </c:pt>
                <c:pt idx="83">
                  <c:v>1953.0</c:v>
                </c:pt>
                <c:pt idx="84">
                  <c:v>1954.0</c:v>
                </c:pt>
                <c:pt idx="85">
                  <c:v>1955.0</c:v>
                </c:pt>
                <c:pt idx="86">
                  <c:v>1956.0</c:v>
                </c:pt>
                <c:pt idx="87">
                  <c:v>1957.0</c:v>
                </c:pt>
                <c:pt idx="88">
                  <c:v>1958.0</c:v>
                </c:pt>
                <c:pt idx="89">
                  <c:v>1959.0</c:v>
                </c:pt>
                <c:pt idx="90">
                  <c:v>1960.0</c:v>
                </c:pt>
                <c:pt idx="91">
                  <c:v>1961.0</c:v>
                </c:pt>
                <c:pt idx="92">
                  <c:v>1962.0</c:v>
                </c:pt>
                <c:pt idx="93">
                  <c:v>1963.0</c:v>
                </c:pt>
                <c:pt idx="94">
                  <c:v>1964.0</c:v>
                </c:pt>
                <c:pt idx="95">
                  <c:v>1965.0</c:v>
                </c:pt>
                <c:pt idx="96">
                  <c:v>1966.0</c:v>
                </c:pt>
                <c:pt idx="97">
                  <c:v>1967.0</c:v>
                </c:pt>
                <c:pt idx="98">
                  <c:v>1968.0</c:v>
                </c:pt>
                <c:pt idx="99">
                  <c:v>1969.0</c:v>
                </c:pt>
                <c:pt idx="100">
                  <c:v>1970.0</c:v>
                </c:pt>
                <c:pt idx="101">
                  <c:v>1971.0</c:v>
                </c:pt>
                <c:pt idx="102">
                  <c:v>1972.0</c:v>
                </c:pt>
                <c:pt idx="103">
                  <c:v>1973.0</c:v>
                </c:pt>
                <c:pt idx="104">
                  <c:v>1974.0</c:v>
                </c:pt>
                <c:pt idx="105">
                  <c:v>1975.0</c:v>
                </c:pt>
                <c:pt idx="106">
                  <c:v>1976.0</c:v>
                </c:pt>
                <c:pt idx="107">
                  <c:v>1977.0</c:v>
                </c:pt>
                <c:pt idx="108">
                  <c:v>1978.0</c:v>
                </c:pt>
                <c:pt idx="109">
                  <c:v>1979.0</c:v>
                </c:pt>
                <c:pt idx="110">
                  <c:v>1980.0</c:v>
                </c:pt>
                <c:pt idx="111">
                  <c:v>1981.0</c:v>
                </c:pt>
                <c:pt idx="112">
                  <c:v>1982.0</c:v>
                </c:pt>
                <c:pt idx="113">
                  <c:v>1983.0</c:v>
                </c:pt>
                <c:pt idx="114">
                  <c:v>1984.0</c:v>
                </c:pt>
                <c:pt idx="115">
                  <c:v>1985.0</c:v>
                </c:pt>
                <c:pt idx="116">
                  <c:v>1986.0</c:v>
                </c:pt>
                <c:pt idx="117">
                  <c:v>1987.0</c:v>
                </c:pt>
                <c:pt idx="118">
                  <c:v>1988.0</c:v>
                </c:pt>
                <c:pt idx="119">
                  <c:v>1989.0</c:v>
                </c:pt>
                <c:pt idx="120">
                  <c:v>1990.0</c:v>
                </c:pt>
                <c:pt idx="121">
                  <c:v>1991.0</c:v>
                </c:pt>
                <c:pt idx="122">
                  <c:v>1992.0</c:v>
                </c:pt>
                <c:pt idx="123">
                  <c:v>1993.0</c:v>
                </c:pt>
                <c:pt idx="124">
                  <c:v>1994.0</c:v>
                </c:pt>
                <c:pt idx="125">
                  <c:v>1995.0</c:v>
                </c:pt>
                <c:pt idx="126">
                  <c:v>1996.0</c:v>
                </c:pt>
                <c:pt idx="127">
                  <c:v>1997.0</c:v>
                </c:pt>
                <c:pt idx="128">
                  <c:v>1998.0</c:v>
                </c:pt>
                <c:pt idx="129">
                  <c:v>1999.0</c:v>
                </c:pt>
                <c:pt idx="130">
                  <c:v>2000.0</c:v>
                </c:pt>
                <c:pt idx="131">
                  <c:v>2001.0</c:v>
                </c:pt>
                <c:pt idx="132">
                  <c:v>2002.0</c:v>
                </c:pt>
                <c:pt idx="133">
                  <c:v>2003.0</c:v>
                </c:pt>
                <c:pt idx="134">
                  <c:v>2004.0</c:v>
                </c:pt>
                <c:pt idx="135">
                  <c:v>2005.0</c:v>
                </c:pt>
                <c:pt idx="136">
                  <c:v>2006.0</c:v>
                </c:pt>
                <c:pt idx="137">
                  <c:v>2007.0</c:v>
                </c:pt>
                <c:pt idx="138">
                  <c:v>2008.0</c:v>
                </c:pt>
                <c:pt idx="139">
                  <c:v>2009.0</c:v>
                </c:pt>
              </c:numCache>
            </c:numRef>
          </c:xVal>
          <c:yVal>
            <c:numRef>
              <c:f>'fiscal rev &amp; incid 1870-on'!$BQ$8:$BQ$147</c:f>
              <c:numCache>
                <c:formatCode>0.00</c:formatCode>
                <c:ptCount val="140"/>
                <c:pt idx="0">
                  <c:v>1.347668807608518</c:v>
                </c:pt>
                <c:pt idx="1">
                  <c:v>1.347668807608518</c:v>
                </c:pt>
                <c:pt idx="2">
                  <c:v>1.347668807608518</c:v>
                </c:pt>
                <c:pt idx="3">
                  <c:v>1.347668807608518</c:v>
                </c:pt>
                <c:pt idx="4">
                  <c:v>1.347668807608518</c:v>
                </c:pt>
                <c:pt idx="5">
                  <c:v>1.347668807608518</c:v>
                </c:pt>
                <c:pt idx="6">
                  <c:v>1.347668807608518</c:v>
                </c:pt>
                <c:pt idx="7">
                  <c:v>1.347668807608518</c:v>
                </c:pt>
                <c:pt idx="8">
                  <c:v>1.347668807608518</c:v>
                </c:pt>
                <c:pt idx="9">
                  <c:v>1.347668807608518</c:v>
                </c:pt>
                <c:pt idx="10">
                  <c:v>1.347668807608518</c:v>
                </c:pt>
                <c:pt idx="11">
                  <c:v>1.347668807608518</c:v>
                </c:pt>
                <c:pt idx="12">
                  <c:v>1.347668807608518</c:v>
                </c:pt>
                <c:pt idx="13">
                  <c:v>1.347668807608518</c:v>
                </c:pt>
                <c:pt idx="14">
                  <c:v>1.347668807608518</c:v>
                </c:pt>
                <c:pt idx="15">
                  <c:v>1.347668807608518</c:v>
                </c:pt>
                <c:pt idx="16">
                  <c:v>1.347668807608518</c:v>
                </c:pt>
                <c:pt idx="17">
                  <c:v>1.347668807608518</c:v>
                </c:pt>
                <c:pt idx="18">
                  <c:v>1.347668807608518</c:v>
                </c:pt>
                <c:pt idx="19">
                  <c:v>1.347668807608518</c:v>
                </c:pt>
                <c:pt idx="40">
                  <c:v>1.347668807608518</c:v>
                </c:pt>
                <c:pt idx="41">
                  <c:v>1.347668807608518</c:v>
                </c:pt>
                <c:pt idx="42">
                  <c:v>1.347668807608518</c:v>
                </c:pt>
                <c:pt idx="43">
                  <c:v>1.347668807608518</c:v>
                </c:pt>
                <c:pt idx="44">
                  <c:v>1.347668807608518</c:v>
                </c:pt>
                <c:pt idx="47">
                  <c:v>1.347668807608518</c:v>
                </c:pt>
                <c:pt idx="48">
                  <c:v>1.347668807608518</c:v>
                </c:pt>
                <c:pt idx="50">
                  <c:v>1.347668807608518</c:v>
                </c:pt>
                <c:pt idx="51">
                  <c:v>1.347668807608518</c:v>
                </c:pt>
                <c:pt idx="53">
                  <c:v>1.347668807608518</c:v>
                </c:pt>
                <c:pt idx="59">
                  <c:v>1.347668807608518</c:v>
                </c:pt>
                <c:pt idx="60">
                  <c:v>1.347668807608518</c:v>
                </c:pt>
                <c:pt idx="61">
                  <c:v>1.347668807608518</c:v>
                </c:pt>
                <c:pt idx="62">
                  <c:v>1.394155769172267</c:v>
                </c:pt>
                <c:pt idx="63">
                  <c:v>1.392376495663258</c:v>
                </c:pt>
                <c:pt idx="64">
                  <c:v>1.408157765303768</c:v>
                </c:pt>
                <c:pt idx="65">
                  <c:v>1.38576190336322</c:v>
                </c:pt>
                <c:pt idx="66">
                  <c:v>1.386229176495612</c:v>
                </c:pt>
                <c:pt idx="67">
                  <c:v>1.381753826191993</c:v>
                </c:pt>
                <c:pt idx="68">
                  <c:v>1.384016166099119</c:v>
                </c:pt>
                <c:pt idx="69">
                  <c:v>1.386592725224249</c:v>
                </c:pt>
                <c:pt idx="70">
                  <c:v>1.390546048316661</c:v>
                </c:pt>
                <c:pt idx="71">
                  <c:v>1.393288695693563</c:v>
                </c:pt>
                <c:pt idx="72">
                  <c:v>1.396548747598713</c:v>
                </c:pt>
                <c:pt idx="73">
                  <c:v>1.405999629617679</c:v>
                </c:pt>
                <c:pt idx="74">
                  <c:v>1.409101826647034</c:v>
                </c:pt>
                <c:pt idx="75">
                  <c:v>1.443385493911473</c:v>
                </c:pt>
                <c:pt idx="76">
                  <c:v>1.442443338793728</c:v>
                </c:pt>
                <c:pt idx="77">
                  <c:v>1.462111769812952</c:v>
                </c:pt>
                <c:pt idx="78">
                  <c:v>1.480079869196394</c:v>
                </c:pt>
                <c:pt idx="79">
                  <c:v>1.509329147548996</c:v>
                </c:pt>
                <c:pt idx="80">
                  <c:v>1.4728061044415</c:v>
                </c:pt>
                <c:pt idx="85">
                  <c:v>1.477042833095082</c:v>
                </c:pt>
                <c:pt idx="90">
                  <c:v>1.451891546287733</c:v>
                </c:pt>
                <c:pt idx="95">
                  <c:v>1.450527779396555</c:v>
                </c:pt>
                <c:pt idx="100">
                  <c:v>1.452433338755223</c:v>
                </c:pt>
                <c:pt idx="101">
                  <c:v>1.456081018600822</c:v>
                </c:pt>
                <c:pt idx="102">
                  <c:v>1.445592218807165</c:v>
                </c:pt>
                <c:pt idx="103">
                  <c:v>1.464173588877205</c:v>
                </c:pt>
                <c:pt idx="104">
                  <c:v>1.468525669799936</c:v>
                </c:pt>
                <c:pt idx="105">
                  <c:v>1.46950234075204</c:v>
                </c:pt>
                <c:pt idx="106">
                  <c:v>1.443727603509879</c:v>
                </c:pt>
                <c:pt idx="107">
                  <c:v>1.436582285714666</c:v>
                </c:pt>
                <c:pt idx="108">
                  <c:v>1.445308044206149</c:v>
                </c:pt>
                <c:pt idx="109">
                  <c:v>1.446251079875774</c:v>
                </c:pt>
                <c:pt idx="110">
                  <c:v>1.438461889316519</c:v>
                </c:pt>
                <c:pt idx="111">
                  <c:v>1.398628583551206</c:v>
                </c:pt>
                <c:pt idx="112">
                  <c:v>1.395405704124378</c:v>
                </c:pt>
                <c:pt idx="113">
                  <c:v>1.398705208413626</c:v>
                </c:pt>
                <c:pt idx="114">
                  <c:v>1.419263336115723</c:v>
                </c:pt>
                <c:pt idx="115">
                  <c:v>1.42215253838603</c:v>
                </c:pt>
                <c:pt idx="116">
                  <c:v>1.41835790710702</c:v>
                </c:pt>
                <c:pt idx="117">
                  <c:v>1.428385703305058</c:v>
                </c:pt>
                <c:pt idx="118">
                  <c:v>1.41671745822957</c:v>
                </c:pt>
                <c:pt idx="119">
                  <c:v>1.398139004492486</c:v>
                </c:pt>
                <c:pt idx="120">
                  <c:v>1.413442063479032</c:v>
                </c:pt>
                <c:pt idx="121">
                  <c:v>1.427958780666393</c:v>
                </c:pt>
                <c:pt idx="122">
                  <c:v>1.415622539624172</c:v>
                </c:pt>
                <c:pt idx="123">
                  <c:v>1.425254790319488</c:v>
                </c:pt>
                <c:pt idx="124">
                  <c:v>1.443122975408068</c:v>
                </c:pt>
                <c:pt idx="125">
                  <c:v>1.445030316788123</c:v>
                </c:pt>
                <c:pt idx="126">
                  <c:v>1.439341496724656</c:v>
                </c:pt>
                <c:pt idx="127">
                  <c:v>1.43917964370799</c:v>
                </c:pt>
                <c:pt idx="128">
                  <c:v>1.439478870708732</c:v>
                </c:pt>
                <c:pt idx="129">
                  <c:v>1.442813032355706</c:v>
                </c:pt>
                <c:pt idx="130">
                  <c:v>1.441822639974789</c:v>
                </c:pt>
                <c:pt idx="131">
                  <c:v>1.448919851408344</c:v>
                </c:pt>
                <c:pt idx="132">
                  <c:v>1.428531117768926</c:v>
                </c:pt>
                <c:pt idx="133">
                  <c:v>1.419158028980374</c:v>
                </c:pt>
                <c:pt idx="134">
                  <c:v>1.417152486903646</c:v>
                </c:pt>
                <c:pt idx="135">
                  <c:v>1.420821220844568</c:v>
                </c:pt>
                <c:pt idx="136">
                  <c:v>1.426792626898554</c:v>
                </c:pt>
                <c:pt idx="137">
                  <c:v>1.429322469883211</c:v>
                </c:pt>
                <c:pt idx="138">
                  <c:v>1.430510318982041</c:v>
                </c:pt>
                <c:pt idx="139">
                  <c:v>1.441847270748976</c:v>
                </c:pt>
              </c:numCache>
            </c:numRef>
          </c:yVal>
          <c:smooth val="1"/>
        </c:ser>
        <c:axId val="509114808"/>
        <c:axId val="548588056"/>
      </c:scatterChart>
      <c:valAx>
        <c:axId val="509114808"/>
        <c:scaling>
          <c:orientation val="minMax"/>
          <c:max val="2010.0"/>
          <c:min val="1870.0"/>
        </c:scaling>
        <c:axPos val="b"/>
        <c:numFmt formatCode="General" sourceLinked="1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548588056"/>
        <c:crossesAt val="0.0"/>
        <c:crossBetween val="midCat"/>
        <c:majorUnit val="20.0"/>
        <c:minorUnit val="4.0"/>
      </c:valAx>
      <c:valAx>
        <c:axId val="548588056"/>
        <c:scaling>
          <c:orientation val="minMax"/>
          <c:max val="3.0"/>
          <c:min val="0.0"/>
        </c:scaling>
        <c:axPos val="l"/>
        <c:majorGridlines/>
        <c:numFmt formatCode="0" sourceLinked="0"/>
        <c:tickLblPos val="nextTo"/>
        <c:txPr>
          <a:bodyPr/>
          <a:lstStyle/>
          <a:p>
            <a:pPr>
              <a:defRPr sz="1400" baseline="0">
                <a:latin typeface="Arial"/>
              </a:defRPr>
            </a:pPr>
            <a:endParaRPr lang="en-US"/>
          </a:p>
        </c:txPr>
        <c:crossAx val="509114808"/>
        <c:crossesAt val="1870.0"/>
        <c:crossBetween val="midCat"/>
        <c:majorUnit val="1.0"/>
        <c:minorUnit val="0.1"/>
      </c:valAx>
    </c:plotArea>
    <c:legend>
      <c:legendPos val="r"/>
      <c:layout>
        <c:manualLayout>
          <c:xMode val="edge"/>
          <c:yMode val="edge"/>
          <c:x val="0.106805793648488"/>
          <c:y val="0.207510329773135"/>
          <c:w val="0.232677601185461"/>
          <c:h val="0.245870429562641"/>
        </c:manualLayout>
      </c:layout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292100</xdr:colOff>
      <xdr:row>4</xdr:row>
      <xdr:rowOff>101600</xdr:rowOff>
    </xdr:from>
    <xdr:to>
      <xdr:col>69</xdr:col>
      <xdr:colOff>419100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25400</xdr:colOff>
      <xdr:row>6</xdr:row>
      <xdr:rowOff>152400</xdr:rowOff>
    </xdr:from>
    <xdr:to>
      <xdr:col>63</xdr:col>
      <xdr:colOff>355600</xdr:colOff>
      <xdr:row>32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69</xdr:col>
      <xdr:colOff>520700</xdr:colOff>
      <xdr:row>1</xdr:row>
      <xdr:rowOff>165100</xdr:rowOff>
    </xdr:from>
    <xdr:to>
      <xdr:col>77</xdr:col>
      <xdr:colOff>800100</xdr:colOff>
      <xdr:row>28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51"/>
  <sheetViews>
    <sheetView topLeftCell="A9" workbookViewId="0">
      <selection activeCell="A34" sqref="A34:A35"/>
    </sheetView>
  </sheetViews>
  <sheetFormatPr baseColWidth="10" defaultRowHeight="15"/>
  <sheetData>
    <row r="1" spans="1:2" ht="20">
      <c r="A1" s="4" t="s">
        <v>92</v>
      </c>
    </row>
    <row r="2" spans="1:2">
      <c r="A2" s="3" t="s">
        <v>172</v>
      </c>
    </row>
    <row r="4" spans="1:2">
      <c r="A4" t="s">
        <v>171</v>
      </c>
      <c r="B4" t="s">
        <v>37</v>
      </c>
    </row>
    <row r="5" spans="1:2">
      <c r="A5" t="s">
        <v>173</v>
      </c>
      <c r="B5" s="2">
        <v>42244</v>
      </c>
    </row>
    <row r="7" spans="1:2">
      <c r="A7" s="80" t="s">
        <v>147</v>
      </c>
    </row>
    <row r="8" spans="1:2">
      <c r="A8" t="s">
        <v>174</v>
      </c>
      <c r="B8" t="s">
        <v>39</v>
      </c>
    </row>
    <row r="9" spans="1:2">
      <c r="B9" s="1" t="s">
        <v>40</v>
      </c>
    </row>
    <row r="10" spans="1:2">
      <c r="A10" t="s">
        <v>41</v>
      </c>
      <c r="B10" t="s">
        <v>114</v>
      </c>
    </row>
    <row r="11" spans="1:2">
      <c r="B11" s="1" t="s">
        <v>118</v>
      </c>
    </row>
    <row r="12" spans="1:2">
      <c r="A12" t="s">
        <v>119</v>
      </c>
      <c r="B12" t="s">
        <v>193</v>
      </c>
    </row>
    <row r="13" spans="1:2">
      <c r="B13" t="s">
        <v>241</v>
      </c>
    </row>
    <row r="14" spans="1:2">
      <c r="B14" s="1" t="s">
        <v>118</v>
      </c>
    </row>
    <row r="15" spans="1:2">
      <c r="A15" t="s">
        <v>196</v>
      </c>
    </row>
    <row r="17" spans="1:1">
      <c r="A17" s="80" t="s">
        <v>43</v>
      </c>
    </row>
    <row r="18" spans="1:1">
      <c r="A18" t="s">
        <v>144</v>
      </c>
    </row>
    <row r="19" spans="1:1">
      <c r="A19" t="s">
        <v>238</v>
      </c>
    </row>
    <row r="20" spans="1:1">
      <c r="A20" t="s">
        <v>75</v>
      </c>
    </row>
    <row r="22" spans="1:1">
      <c r="A22" s="80" t="s">
        <v>169</v>
      </c>
    </row>
    <row r="23" spans="1:1">
      <c r="A23" t="s">
        <v>170</v>
      </c>
    </row>
    <row r="24" spans="1:1">
      <c r="A24" t="s">
        <v>148</v>
      </c>
    </row>
    <row r="25" spans="1:1">
      <c r="A25" t="s">
        <v>224</v>
      </c>
    </row>
    <row r="26" spans="1:1">
      <c r="A26" t="s">
        <v>72</v>
      </c>
    </row>
    <row r="27" spans="1:1">
      <c r="A27" t="s">
        <v>73</v>
      </c>
    </row>
    <row r="28" spans="1:1">
      <c r="A28" t="s">
        <v>237</v>
      </c>
    </row>
    <row r="29" spans="1:1">
      <c r="A29" t="s">
        <v>74</v>
      </c>
    </row>
    <row r="30" spans="1:1">
      <c r="A30" t="s">
        <v>152</v>
      </c>
    </row>
    <row r="31" spans="1:1">
      <c r="A31" t="s">
        <v>153</v>
      </c>
    </row>
    <row r="32" spans="1:1">
      <c r="A32" t="s">
        <v>176</v>
      </c>
    </row>
    <row r="34" spans="1:1">
      <c r="A34" t="s">
        <v>177</v>
      </c>
    </row>
    <row r="35" spans="1:1">
      <c r="A35" t="s">
        <v>168</v>
      </c>
    </row>
    <row r="38" spans="1:1">
      <c r="A38" s="80" t="s">
        <v>42</v>
      </c>
    </row>
    <row r="39" spans="1:1">
      <c r="A39" t="s">
        <v>76</v>
      </c>
    </row>
    <row r="40" spans="1:1">
      <c r="A40" t="s">
        <v>0</v>
      </c>
    </row>
    <row r="41" spans="1:1">
      <c r="A41" t="s">
        <v>1</v>
      </c>
    </row>
    <row r="42" spans="1:1">
      <c r="A42" t="s">
        <v>2</v>
      </c>
    </row>
    <row r="43" spans="1:1">
      <c r="A43" t="s">
        <v>166</v>
      </c>
    </row>
    <row r="44" spans="1:1">
      <c r="A44" t="s">
        <v>21</v>
      </c>
    </row>
    <row r="45" spans="1:1">
      <c r="A45" t="s">
        <v>167</v>
      </c>
    </row>
    <row r="46" spans="1:1">
      <c r="A46" t="s">
        <v>44</v>
      </c>
    </row>
    <row r="47" spans="1:1">
      <c r="A47" t="s">
        <v>0</v>
      </c>
    </row>
    <row r="48" spans="1:1">
      <c r="A48" t="s">
        <v>45</v>
      </c>
    </row>
    <row r="49" spans="1:1">
      <c r="A49" t="s">
        <v>71</v>
      </c>
    </row>
    <row r="50" spans="1:1">
      <c r="A50" t="s">
        <v>130</v>
      </c>
    </row>
    <row r="51" spans="1:1">
      <c r="A51" t="s">
        <v>201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N149"/>
  <sheetViews>
    <sheetView topLeftCell="A2" workbookViewId="0">
      <pane xSplit="9280" ySplit="560" topLeftCell="BI1" activePane="bottomRight"/>
      <selection sqref="A1:C147"/>
      <selection pane="topRight" activeCell="BL2" sqref="BL2:BN7"/>
      <selection pane="bottomLeft" activeCell="B53" sqref="B53"/>
      <selection pane="bottomRight" activeCell="BI4" sqref="BI4"/>
    </sheetView>
  </sheetViews>
  <sheetFormatPr baseColWidth="10" defaultRowHeight="15"/>
  <cols>
    <col min="1" max="1" width="8" customWidth="1"/>
    <col min="2" max="2" width="13.33203125" customWidth="1"/>
    <col min="3" max="3" width="17.5" customWidth="1"/>
    <col min="4" max="4" width="15.33203125" style="6" customWidth="1"/>
    <col min="5" max="5" width="17.33203125" customWidth="1"/>
    <col min="6" max="6" width="20" customWidth="1"/>
    <col min="7" max="7" width="13.6640625" customWidth="1"/>
    <col min="8" max="8" width="17.5" customWidth="1"/>
    <col min="9" max="9" width="13.1640625" style="18" customWidth="1"/>
    <col min="10" max="11" width="16.1640625" customWidth="1"/>
    <col min="14" max="14" width="18.33203125" customWidth="1"/>
    <col min="16" max="16" width="20.33203125" customWidth="1"/>
    <col min="17" max="17" width="9.1640625" style="7" customWidth="1"/>
    <col min="18" max="18" width="18.6640625" customWidth="1"/>
    <col min="19" max="20" width="10.83203125" style="58"/>
    <col min="21" max="21" width="16.6640625" style="58" customWidth="1"/>
    <col min="22" max="22" width="10.83203125" style="58"/>
    <col min="23" max="23" width="18.83203125" style="58" customWidth="1"/>
    <col min="24" max="24" width="10.1640625" style="63" customWidth="1"/>
    <col min="25" max="25" width="14.83203125" style="58" customWidth="1"/>
    <col min="26" max="26" width="3.83203125" customWidth="1"/>
    <col min="47" max="47" width="3.83203125" customWidth="1"/>
    <col min="50" max="50" width="13.6640625" customWidth="1"/>
    <col min="52" max="52" width="4" customWidth="1"/>
    <col min="53" max="57" width="12.33203125" customWidth="1"/>
    <col min="59" max="59" width="3.83203125" customWidth="1"/>
    <col min="60" max="60" width="7.1640625" customWidth="1"/>
    <col min="61" max="62" width="15.1640625" customWidth="1"/>
  </cols>
  <sheetData>
    <row r="1" spans="1:66" ht="18">
      <c r="B1" s="11" t="s">
        <v>92</v>
      </c>
      <c r="AA1" s="104" t="s">
        <v>228</v>
      </c>
      <c r="AG1" t="s">
        <v>69</v>
      </c>
    </row>
    <row r="2" spans="1:66">
      <c r="AA2" s="34" t="s">
        <v>198</v>
      </c>
      <c r="AB2" s="34"/>
      <c r="AC2" s="34"/>
      <c r="AD2" s="34"/>
      <c r="AE2" s="34"/>
      <c r="AF2" s="35" t="s">
        <v>225</v>
      </c>
      <c r="AG2" s="33"/>
      <c r="AH2" s="33"/>
      <c r="AI2" s="33"/>
      <c r="AJ2" s="33"/>
      <c r="AK2" s="101" t="s">
        <v>67</v>
      </c>
      <c r="AL2" s="101"/>
      <c r="AM2" s="101"/>
      <c r="AN2" s="101"/>
      <c r="AO2" s="101"/>
      <c r="AP2" s="38" t="s">
        <v>207</v>
      </c>
      <c r="AQ2" s="39"/>
      <c r="AR2" s="39"/>
      <c r="AS2" s="39"/>
      <c r="AT2" s="39"/>
      <c r="AV2" t="s">
        <v>230</v>
      </c>
    </row>
    <row r="3" spans="1:66">
      <c r="AA3">
        <v>1</v>
      </c>
      <c r="AB3">
        <v>2</v>
      </c>
      <c r="AC3">
        <v>3</v>
      </c>
      <c r="AD3">
        <v>4</v>
      </c>
      <c r="AE3">
        <v>5</v>
      </c>
      <c r="AF3">
        <v>1</v>
      </c>
      <c r="AG3">
        <v>2</v>
      </c>
      <c r="AH3">
        <v>3</v>
      </c>
      <c r="AI3">
        <v>4</v>
      </c>
      <c r="AJ3">
        <v>5</v>
      </c>
      <c r="AK3">
        <v>1</v>
      </c>
      <c r="AL3">
        <v>2</v>
      </c>
      <c r="AM3">
        <v>3</v>
      </c>
      <c r="AN3">
        <v>4</v>
      </c>
      <c r="AO3">
        <v>5</v>
      </c>
      <c r="AP3">
        <v>1</v>
      </c>
      <c r="AQ3">
        <v>2</v>
      </c>
      <c r="AR3">
        <v>3</v>
      </c>
      <c r="AS3">
        <v>4</v>
      </c>
      <c r="AT3">
        <v>5</v>
      </c>
      <c r="AV3" s="61" t="s">
        <v>195</v>
      </c>
      <c r="AW3" s="61"/>
      <c r="AX3" s="61"/>
      <c r="AY3" s="61"/>
      <c r="BA3" s="40" t="s">
        <v>236</v>
      </c>
      <c r="BI3" t="s">
        <v>216</v>
      </c>
    </row>
    <row r="4" spans="1:66" ht="18">
      <c r="AA4" s="32">
        <v>36.888435117666027</v>
      </c>
      <c r="AB4" s="32">
        <v>26.379080044662945</v>
      </c>
      <c r="AC4" s="32">
        <v>20.195433107797864</v>
      </c>
      <c r="AD4" s="32">
        <v>11.757595501802491</v>
      </c>
      <c r="AE4" s="32">
        <v>4.7794562280706714</v>
      </c>
      <c r="AF4" s="32">
        <v>48.65170626200986</v>
      </c>
      <c r="AG4" s="32">
        <v>26.643029724991973</v>
      </c>
      <c r="AH4" s="32">
        <v>15.706081987720273</v>
      </c>
      <c r="AI4" s="32">
        <v>7.2613613776379289</v>
      </c>
      <c r="AJ4" s="32">
        <v>1.737820647639962</v>
      </c>
      <c r="AK4" s="32">
        <v>26.922457753819671</v>
      </c>
      <c r="AL4" s="32">
        <v>21.876878783922134</v>
      </c>
      <c r="AM4" s="32">
        <v>22.632287243388703</v>
      </c>
      <c r="AN4" s="32">
        <v>18.112326478616612</v>
      </c>
      <c r="AO4" s="32">
        <v>10.456049740252878</v>
      </c>
      <c r="AP4" s="105">
        <v>55.298235085270854</v>
      </c>
      <c r="AQ4" s="105">
        <v>16.936096954025128</v>
      </c>
      <c r="AR4" s="105">
        <v>14.50918895626976</v>
      </c>
      <c r="AS4" s="105">
        <v>10.171614247364241</v>
      </c>
      <c r="AT4" s="105">
        <v>3.0848647570700236</v>
      </c>
      <c r="AV4" s="75" t="s">
        <v>68</v>
      </c>
      <c r="BA4" s="55" t="s">
        <v>194</v>
      </c>
      <c r="BB4" s="55"/>
      <c r="BC4" s="55"/>
      <c r="BD4" s="55"/>
      <c r="BE4" s="55"/>
      <c r="BF4" s="40"/>
      <c r="BH4" s="44"/>
      <c r="BI4" s="45" t="s">
        <v>159</v>
      </c>
      <c r="BJ4" s="45"/>
    </row>
    <row r="5" spans="1:66" ht="30">
      <c r="D5"/>
      <c r="I5" s="18" t="s">
        <v>116</v>
      </c>
      <c r="Q5" s="18" t="s">
        <v>116</v>
      </c>
      <c r="X5" s="64" t="s">
        <v>116</v>
      </c>
      <c r="AA5" s="104" t="s">
        <v>228</v>
      </c>
      <c r="AE5" s="102"/>
      <c r="AG5" t="s">
        <v>69</v>
      </c>
      <c r="AJ5" s="102">
        <f>SUM(AF4:AJ4)</f>
        <v>99.999999999999986</v>
      </c>
      <c r="AW5" t="s">
        <v>231</v>
      </c>
      <c r="AX5" t="s">
        <v>232</v>
      </c>
      <c r="BA5" s="103" t="s">
        <v>136</v>
      </c>
      <c r="BB5" s="103" t="s">
        <v>137</v>
      </c>
      <c r="BC5" s="103" t="s">
        <v>138</v>
      </c>
      <c r="BD5" s="103" t="s">
        <v>139</v>
      </c>
      <c r="BE5" s="103" t="s">
        <v>3</v>
      </c>
      <c r="BF5" s="41"/>
      <c r="BH5" s="41"/>
      <c r="BI5" s="46" t="s">
        <v>160</v>
      </c>
      <c r="BJ5" s="46"/>
    </row>
    <row r="6" spans="1:66" s="51" customFormat="1" ht="35" customHeight="1">
      <c r="D6" s="52" t="s">
        <v>88</v>
      </c>
      <c r="E6" s="52"/>
      <c r="F6" s="52"/>
      <c r="G6" s="52"/>
      <c r="H6" s="52"/>
      <c r="I6" s="52"/>
      <c r="J6" s="52"/>
      <c r="K6" s="53"/>
      <c r="L6" s="54" t="s">
        <v>239</v>
      </c>
      <c r="M6" s="54"/>
      <c r="N6" s="54"/>
      <c r="O6" s="54"/>
      <c r="P6" s="54"/>
      <c r="Q6" s="54"/>
      <c r="R6" s="54"/>
      <c r="S6" s="65" t="s">
        <v>90</v>
      </c>
      <c r="T6" s="65"/>
      <c r="U6" s="65"/>
      <c r="V6" s="65"/>
      <c r="W6" s="65" t="s">
        <v>90</v>
      </c>
      <c r="X6" s="65"/>
      <c r="Y6" s="65"/>
      <c r="AA6" s="55" t="s">
        <v>194</v>
      </c>
      <c r="AB6" s="55"/>
      <c r="AC6" s="55"/>
      <c r="AD6" s="55"/>
      <c r="AE6" s="55"/>
      <c r="AF6" s="55" t="s">
        <v>194</v>
      </c>
      <c r="AG6" s="55"/>
      <c r="AH6" s="55"/>
      <c r="AI6" s="55"/>
      <c r="AJ6" s="55"/>
      <c r="AK6" s="55" t="s">
        <v>194</v>
      </c>
      <c r="AL6" s="55"/>
      <c r="AM6" s="55"/>
      <c r="AN6" s="55"/>
      <c r="AO6" s="55"/>
      <c r="AP6" s="55" t="s">
        <v>194</v>
      </c>
      <c r="AQ6" s="55"/>
      <c r="AR6" s="55"/>
      <c r="AS6" s="55"/>
      <c r="AT6" s="55"/>
      <c r="BA6" s="56"/>
      <c r="BB6" s="56"/>
      <c r="BC6" s="56"/>
      <c r="BD6" s="56"/>
      <c r="BE6" s="56"/>
      <c r="BF6" s="57"/>
      <c r="BH6" s="57"/>
      <c r="BI6" s="47" t="s">
        <v>161</v>
      </c>
      <c r="BJ6" s="47" t="s">
        <v>162</v>
      </c>
      <c r="BL6"/>
      <c r="BM6"/>
      <c r="BN6"/>
    </row>
    <row r="7" spans="1:66" s="7" customFormat="1" ht="30">
      <c r="A7" s="49" t="s">
        <v>66</v>
      </c>
      <c r="B7" s="7" t="s">
        <v>89</v>
      </c>
      <c r="C7" s="7" t="s">
        <v>91</v>
      </c>
      <c r="D7" s="8" t="s">
        <v>198</v>
      </c>
      <c r="E7" s="7" t="s">
        <v>225</v>
      </c>
      <c r="F7" s="7" t="s">
        <v>203</v>
      </c>
      <c r="G7" s="7" t="s">
        <v>199</v>
      </c>
      <c r="H7" s="7" t="s">
        <v>87</v>
      </c>
      <c r="I7" s="15" t="s">
        <v>117</v>
      </c>
      <c r="J7" s="7" t="s">
        <v>197</v>
      </c>
      <c r="K7" s="7" t="s">
        <v>227</v>
      </c>
      <c r="L7" s="7" t="s">
        <v>198</v>
      </c>
      <c r="M7" s="7" t="s">
        <v>225</v>
      </c>
      <c r="N7" s="7" t="s">
        <v>203</v>
      </c>
      <c r="O7" s="7" t="s">
        <v>199</v>
      </c>
      <c r="P7" s="7" t="s">
        <v>87</v>
      </c>
      <c r="Q7" s="173" t="s">
        <v>240</v>
      </c>
      <c r="R7" s="7" t="s">
        <v>197</v>
      </c>
      <c r="S7" s="63" t="s">
        <v>198</v>
      </c>
      <c r="T7" s="63" t="s">
        <v>225</v>
      </c>
      <c r="U7" s="63" t="s">
        <v>70</v>
      </c>
      <c r="V7" s="63" t="s">
        <v>199</v>
      </c>
      <c r="W7" s="63" t="s">
        <v>87</v>
      </c>
      <c r="X7" s="64" t="s">
        <v>115</v>
      </c>
      <c r="Y7" s="63" t="s">
        <v>197</v>
      </c>
      <c r="AA7" s="34" t="s">
        <v>198</v>
      </c>
      <c r="AB7" s="34"/>
      <c r="AC7" s="34"/>
      <c r="AD7" s="34"/>
      <c r="AE7" s="34"/>
      <c r="AF7" s="35" t="s">
        <v>225</v>
      </c>
      <c r="AG7" s="33"/>
      <c r="AH7" s="33"/>
      <c r="AI7" s="33"/>
      <c r="AJ7" s="33"/>
      <c r="AK7" s="36" t="s">
        <v>229</v>
      </c>
      <c r="AL7" s="37"/>
      <c r="AM7" s="37"/>
      <c r="AN7" s="37"/>
      <c r="AO7" s="37"/>
      <c r="AP7" s="38" t="s">
        <v>207</v>
      </c>
      <c r="AQ7" s="39"/>
      <c r="AR7" s="39"/>
      <c r="AS7" s="39"/>
      <c r="AT7" s="39"/>
      <c r="AV7" s="7" t="s">
        <v>231</v>
      </c>
      <c r="AW7" s="7" t="s">
        <v>233</v>
      </c>
      <c r="AX7" s="7" t="s">
        <v>234</v>
      </c>
      <c r="AY7" s="7" t="s">
        <v>235</v>
      </c>
      <c r="BA7" s="42" t="s">
        <v>4</v>
      </c>
      <c r="BB7" s="42" t="s">
        <v>154</v>
      </c>
      <c r="BC7" s="42" t="s">
        <v>155</v>
      </c>
      <c r="BD7" s="42" t="s">
        <v>156</v>
      </c>
      <c r="BE7" s="42" t="s">
        <v>157</v>
      </c>
      <c r="BF7" s="43" t="s">
        <v>158</v>
      </c>
      <c r="BH7" s="48" t="s">
        <v>165</v>
      </c>
      <c r="BI7" s="49" t="s">
        <v>163</v>
      </c>
      <c r="BJ7" s="49" t="s">
        <v>164</v>
      </c>
      <c r="BL7"/>
      <c r="BM7"/>
      <c r="BN7"/>
    </row>
    <row r="8" spans="1:66">
      <c r="A8">
        <v>1870</v>
      </c>
      <c r="B8" t="s">
        <v>186</v>
      </c>
      <c r="C8" t="s">
        <v>93</v>
      </c>
      <c r="D8" s="6">
        <v>266802</v>
      </c>
      <c r="E8" s="6"/>
      <c r="F8" s="6"/>
      <c r="G8" s="6">
        <v>318989</v>
      </c>
      <c r="H8" s="6">
        <v>585791</v>
      </c>
      <c r="I8" s="19">
        <f>H8-SUM(D8:G8)</f>
        <v>0</v>
      </c>
      <c r="J8" s="6">
        <v>14921605</v>
      </c>
      <c r="K8" s="6">
        <v>582354070.63780093</v>
      </c>
      <c r="L8" s="9">
        <f t="shared" ref="L8:L52" si="0">+D8/$J8</f>
        <v>1.7880248136845869E-2</v>
      </c>
      <c r="M8" s="9"/>
      <c r="N8" s="9"/>
      <c r="O8" s="9">
        <f>+G8/$J8</f>
        <v>2.1377660110959915E-2</v>
      </c>
      <c r="P8" s="9">
        <f>+H8/$J8</f>
        <v>3.9257908247805784E-2</v>
      </c>
      <c r="Q8" s="16">
        <f>P8-SUM(L8:O8)</f>
        <v>0</v>
      </c>
      <c r="R8" s="9">
        <f>+J8/$J8</f>
        <v>1</v>
      </c>
      <c r="S8" s="66">
        <f t="shared" ref="S8:S52" si="1">+D8/$K8</f>
        <v>4.5814395992423536E-4</v>
      </c>
      <c r="T8" s="66"/>
      <c r="U8" s="66"/>
      <c r="V8" s="66">
        <f t="shared" ref="V8:V52" si="2">+G8/$K8</f>
        <v>5.4775782652405867E-4</v>
      </c>
      <c r="W8" s="66">
        <f t="shared" ref="W8:W52" si="3">+H8/$K8</f>
        <v>1.0059017864482941E-3</v>
      </c>
      <c r="X8" s="67">
        <f>W8-SUM(S8:V8)</f>
        <v>0</v>
      </c>
      <c r="Y8" s="66">
        <f t="shared" ref="Y8:Y39" si="4">+J8/$K8</f>
        <v>2.5622908385714013E-2</v>
      </c>
      <c r="AA8" s="59">
        <f>$S8*AA$4</f>
        <v>1.690021374021574E-2</v>
      </c>
      <c r="AB8" s="59">
        <f t="shared" ref="AB8:AE23" si="5">$S8*AB$4</f>
        <v>1.2085416190820257E-2</v>
      </c>
      <c r="AC8" s="59">
        <f t="shared" si="5"/>
        <v>9.2524156963915208E-3</v>
      </c>
      <c r="AD8" s="59">
        <f t="shared" si="5"/>
        <v>5.3866713623831703E-3</v>
      </c>
      <c r="AE8" s="59">
        <f t="shared" si="5"/>
        <v>2.1896790026128469E-3</v>
      </c>
      <c r="AF8" s="59"/>
      <c r="AG8" s="59"/>
      <c r="AH8" s="59"/>
      <c r="AI8" s="59"/>
      <c r="AJ8" s="59"/>
      <c r="AP8" s="59">
        <f>$V8*AP$4</f>
        <v>3.0290041060924408E-2</v>
      </c>
      <c r="AQ8" s="59">
        <f t="shared" ref="AQ8:AT23" si="6">$V8*AQ$4</f>
        <v>9.2768796573375351E-3</v>
      </c>
      <c r="AR8" s="59">
        <f t="shared" si="6"/>
        <v>7.9475218073131997E-3</v>
      </c>
      <c r="AS8" s="59">
        <f t="shared" si="6"/>
        <v>5.5715813123773852E-3</v>
      </c>
      <c r="AT8" s="59">
        <f t="shared" si="6"/>
        <v>1.6897588144533444E-3</v>
      </c>
      <c r="AV8" s="62">
        <f>100*S8</f>
        <v>4.5814395992423533E-2</v>
      </c>
      <c r="AY8" s="74">
        <f>AV8+(100*V8)</f>
        <v>0.1005901786448294</v>
      </c>
      <c r="BA8" s="76">
        <f>AA8+AF8+AK8+AP8</f>
        <v>4.7190254801140148E-2</v>
      </c>
      <c r="BB8" s="76">
        <f t="shared" ref="BB8" si="7">AB8+AG8+AL8+AQ8</f>
        <v>2.136229584815779E-2</v>
      </c>
      <c r="BC8" s="76">
        <f t="shared" ref="BC8" si="8">AC8+AH8+AM8+AR8</f>
        <v>1.7199937503704722E-2</v>
      </c>
      <c r="BD8" s="76">
        <f t="shared" ref="BD8" si="9">AD8+AI8+AN8+AS8</f>
        <v>1.0958252674760555E-2</v>
      </c>
      <c r="BE8" s="76">
        <f t="shared" ref="BE8" si="10">AE8+AJ8+AO8+AT8</f>
        <v>3.8794378170661911E-3</v>
      </c>
      <c r="BF8" s="77">
        <f>AY8-SUM(BA8:BE8)</f>
        <v>0</v>
      </c>
      <c r="BH8" s="50">
        <v>1870</v>
      </c>
      <c r="BI8" s="175">
        <f>BE8/BC8</f>
        <v>0.22554952983001203</v>
      </c>
      <c r="BJ8" s="175">
        <f>BC8/BA8</f>
        <v>0.36448070848918496</v>
      </c>
    </row>
    <row r="9" spans="1:66">
      <c r="A9">
        <v>1871</v>
      </c>
      <c r="B9" t="s">
        <v>186</v>
      </c>
      <c r="C9" t="s">
        <v>93</v>
      </c>
      <c r="D9" s="6">
        <v>267695</v>
      </c>
      <c r="E9" s="6"/>
      <c r="F9" s="6"/>
      <c r="G9" s="6">
        <v>341788</v>
      </c>
      <c r="H9" s="6">
        <v>609483</v>
      </c>
      <c r="I9" s="19">
        <f t="shared" ref="I9:I72" si="11">H9-SUM(D9:G9)</f>
        <v>0</v>
      </c>
      <c r="J9" s="6">
        <v>16701850</v>
      </c>
      <c r="K9" s="6">
        <v>583518374.02713037</v>
      </c>
      <c r="L9" s="9">
        <f t="shared" si="0"/>
        <v>1.6027865176612172E-2</v>
      </c>
      <c r="M9" s="9"/>
      <c r="N9" s="9"/>
      <c r="O9" s="9">
        <f t="shared" ref="O9:O52" si="12">+G9/$J9</f>
        <v>2.0464080326430906E-2</v>
      </c>
      <c r="P9" s="9">
        <f t="shared" ref="P9:P52" si="13">+H9/$J9</f>
        <v>3.6491945503043077E-2</v>
      </c>
      <c r="Q9" s="16">
        <f t="shared" ref="Q9:Q61" si="14">P9-SUM(L9:O9)</f>
        <v>0</v>
      </c>
      <c r="R9" s="9">
        <f t="shared" ref="R9:R72" si="15">+J9/$J9</f>
        <v>1</v>
      </c>
      <c r="S9" s="66">
        <f t="shared" si="1"/>
        <v>4.5876018976491332E-4</v>
      </c>
      <c r="T9" s="66"/>
      <c r="U9" s="66"/>
      <c r="V9" s="66">
        <f t="shared" si="2"/>
        <v>5.857364827111832E-4</v>
      </c>
      <c r="W9" s="66">
        <f t="shared" si="3"/>
        <v>1.0444966724760965E-3</v>
      </c>
      <c r="X9" s="67">
        <f t="shared" ref="X9:X72" si="16">W9-SUM(S9:V9)</f>
        <v>0</v>
      </c>
      <c r="Y9" s="66">
        <f t="shared" si="4"/>
        <v>2.8622663387157465E-2</v>
      </c>
      <c r="AA9" s="59">
        <f t="shared" ref="AA9:AE40" si="17">$S9*AA$4</f>
        <v>1.6922945494711159E-2</v>
      </c>
      <c r="AB9" s="59">
        <f t="shared" si="5"/>
        <v>1.2101671767113411E-2</v>
      </c>
      <c r="AC9" s="59">
        <f t="shared" si="5"/>
        <v>9.2648607249179605E-3</v>
      </c>
      <c r="AD9" s="59">
        <f t="shared" si="5"/>
        <v>5.3939167435860021E-3</v>
      </c>
      <c r="AE9" s="59">
        <f t="shared" si="5"/>
        <v>2.1926242461627978E-3</v>
      </c>
      <c r="AF9" s="59"/>
      <c r="AG9" s="59"/>
      <c r="AH9" s="59"/>
      <c r="AI9" s="59"/>
      <c r="AJ9" s="59"/>
      <c r="AP9" s="59">
        <f t="shared" ref="AP9:AT40" si="18">$V9*AP$4</f>
        <v>3.2390193718982697E-2</v>
      </c>
      <c r="AQ9" s="59">
        <f t="shared" si="6"/>
        <v>9.9200898607062615E-3</v>
      </c>
      <c r="AR9" s="59">
        <f t="shared" si="6"/>
        <v>8.498561306237393E-3</v>
      </c>
      <c r="AS9" s="59">
        <f t="shared" si="6"/>
        <v>5.9578855527460898E-3</v>
      </c>
      <c r="AT9" s="59">
        <f t="shared" si="6"/>
        <v>1.8069178324458843E-3</v>
      </c>
      <c r="AV9" s="62">
        <f t="shared" ref="AV9:AV72" si="19">100*S9</f>
        <v>4.587601897649133E-2</v>
      </c>
      <c r="AY9" s="74">
        <f t="shared" ref="AY9:AY52" si="20">AV9+(100*V9)</f>
        <v>0.10444966724760965</v>
      </c>
      <c r="BA9" s="76">
        <f t="shared" ref="BA9:BA72" si="21">AA9+AF9+AK9+AP9</f>
        <v>4.931313921369386E-2</v>
      </c>
      <c r="BB9" s="76">
        <f t="shared" ref="BB9:BB72" si="22">AB9+AG9+AL9+AQ9</f>
        <v>2.2021761627819672E-2</v>
      </c>
      <c r="BC9" s="76">
        <f t="shared" ref="BC9:BC72" si="23">AC9+AH9+AM9+AR9</f>
        <v>1.7763422031155354E-2</v>
      </c>
      <c r="BD9" s="76">
        <f t="shared" ref="BD9:BD72" si="24">AD9+AI9+AN9+AS9</f>
        <v>1.1351802296332092E-2</v>
      </c>
      <c r="BE9" s="76">
        <f t="shared" ref="BE9:BE72" si="25">AE9+AJ9+AO9+AT9</f>
        <v>3.9995420786086821E-3</v>
      </c>
      <c r="BF9" s="77">
        <f t="shared" ref="BF9:BF72" si="26">AY9-SUM(BA9:BE9)</f>
        <v>0</v>
      </c>
      <c r="BH9" s="50">
        <v>1871</v>
      </c>
      <c r="BI9" s="78">
        <f t="shared" ref="BI9:BI71" si="27">BE9/BC9</f>
        <v>0.22515605785832626</v>
      </c>
      <c r="BJ9" s="78">
        <f t="shared" ref="BJ9:BJ71" si="28">BC9/BA9</f>
        <v>0.36021681674288125</v>
      </c>
    </row>
    <row r="10" spans="1:66">
      <c r="A10">
        <v>1872</v>
      </c>
      <c r="B10" t="s">
        <v>186</v>
      </c>
      <c r="C10" t="s">
        <v>93</v>
      </c>
      <c r="D10" s="6">
        <v>358467</v>
      </c>
      <c r="E10" s="6"/>
      <c r="F10" s="6"/>
      <c r="G10" s="6">
        <v>348020</v>
      </c>
      <c r="H10" s="6">
        <v>706487</v>
      </c>
      <c r="I10" s="19">
        <f t="shared" si="11"/>
        <v>0</v>
      </c>
      <c r="J10" s="6">
        <v>29481642</v>
      </c>
      <c r="K10" s="6">
        <v>634770888.96125484</v>
      </c>
      <c r="L10" s="9">
        <f t="shared" si="0"/>
        <v>1.2158990330321492E-2</v>
      </c>
      <c r="M10" s="9"/>
      <c r="N10" s="9"/>
      <c r="O10" s="9">
        <f t="shared" si="12"/>
        <v>1.1804634219491574E-2</v>
      </c>
      <c r="P10" s="9">
        <f t="shared" si="13"/>
        <v>2.3963624549813066E-2</v>
      </c>
      <c r="Q10" s="16">
        <f t="shared" si="14"/>
        <v>0</v>
      </c>
      <c r="R10" s="9">
        <f t="shared" si="15"/>
        <v>1</v>
      </c>
      <c r="S10" s="66">
        <f t="shared" si="1"/>
        <v>5.647187138442956E-4</v>
      </c>
      <c r="T10" s="66"/>
      <c r="U10" s="66"/>
      <c r="V10" s="66">
        <f t="shared" si="2"/>
        <v>5.4826080724890093E-4</v>
      </c>
      <c r="W10" s="66">
        <f t="shared" si="3"/>
        <v>1.1129795210931964E-3</v>
      </c>
      <c r="X10" s="67">
        <f t="shared" si="16"/>
        <v>0</v>
      </c>
      <c r="Y10" s="66">
        <f t="shared" si="4"/>
        <v>4.6444540089486529E-2</v>
      </c>
      <c r="AA10" s="59">
        <f t="shared" si="17"/>
        <v>2.0831589635377106E-2</v>
      </c>
      <c r="AB10" s="59">
        <f t="shared" si="5"/>
        <v>1.4896760155217782E-2</v>
      </c>
      <c r="AC10" s="59">
        <f t="shared" si="5"/>
        <v>1.1404739010164115E-2</v>
      </c>
      <c r="AD10" s="59">
        <f t="shared" si="5"/>
        <v>6.6397342096793785E-3</v>
      </c>
      <c r="AE10" s="59">
        <f t="shared" si="5"/>
        <v>2.6990483739911778E-3</v>
      </c>
      <c r="AF10" s="59"/>
      <c r="AG10" s="59"/>
      <c r="AH10" s="59"/>
      <c r="AI10" s="59"/>
      <c r="AJ10" s="59"/>
      <c r="AP10" s="59">
        <f t="shared" si="18"/>
        <v>3.0317855007290093E-2</v>
      </c>
      <c r="AQ10" s="59">
        <f t="shared" si="6"/>
        <v>9.2853981876594698E-3</v>
      </c>
      <c r="AR10" s="59">
        <f t="shared" si="6"/>
        <v>7.9548196496912974E-3</v>
      </c>
      <c r="AS10" s="59">
        <f t="shared" si="6"/>
        <v>5.5766974382843405E-3</v>
      </c>
      <c r="AT10" s="59">
        <f t="shared" si="6"/>
        <v>1.6913104419648958E-3</v>
      </c>
      <c r="AV10" s="62">
        <f t="shared" si="19"/>
        <v>5.6471871384429558E-2</v>
      </c>
      <c r="AY10" s="74">
        <f t="shared" si="20"/>
        <v>0.11129795210931964</v>
      </c>
      <c r="BA10" s="76">
        <f t="shared" si="21"/>
        <v>5.1149444642667199E-2</v>
      </c>
      <c r="BB10" s="76">
        <f t="shared" si="22"/>
        <v>2.418215834287725E-2</v>
      </c>
      <c r="BC10" s="76">
        <f t="shared" si="23"/>
        <v>1.9359558659855412E-2</v>
      </c>
      <c r="BD10" s="76">
        <f t="shared" si="24"/>
        <v>1.2216431647963719E-2</v>
      </c>
      <c r="BE10" s="76">
        <f t="shared" si="25"/>
        <v>4.390358815956074E-3</v>
      </c>
      <c r="BF10" s="77">
        <f t="shared" si="26"/>
        <v>0</v>
      </c>
      <c r="BH10" s="50">
        <v>1872</v>
      </c>
      <c r="BI10" s="78">
        <f t="shared" si="27"/>
        <v>0.22677990201605472</v>
      </c>
      <c r="BJ10" s="78">
        <f t="shared" si="28"/>
        <v>0.37849010473334249</v>
      </c>
    </row>
    <row r="11" spans="1:66">
      <c r="A11">
        <v>1873</v>
      </c>
      <c r="B11" t="s">
        <v>186</v>
      </c>
      <c r="C11" t="s">
        <v>93</v>
      </c>
      <c r="D11" s="6">
        <v>430694</v>
      </c>
      <c r="E11" s="6"/>
      <c r="F11" s="6"/>
      <c r="G11" s="6">
        <v>397924</v>
      </c>
      <c r="H11" s="6">
        <v>828618</v>
      </c>
      <c r="I11" s="19">
        <f t="shared" si="11"/>
        <v>0</v>
      </c>
      <c r="J11" s="6">
        <v>26332800</v>
      </c>
      <c r="K11" s="6">
        <v>669635141.42891192</v>
      </c>
      <c r="L11" s="9">
        <f t="shared" si="0"/>
        <v>1.6355799611131365E-2</v>
      </c>
      <c r="M11" s="9"/>
      <c r="N11" s="9"/>
      <c r="O11" s="9">
        <f t="shared" si="12"/>
        <v>1.5111344027220804E-2</v>
      </c>
      <c r="P11" s="9">
        <f t="shared" si="13"/>
        <v>3.1467143638352166E-2</v>
      </c>
      <c r="Q11" s="16">
        <f t="shared" si="14"/>
        <v>0</v>
      </c>
      <c r="R11" s="9">
        <f t="shared" si="15"/>
        <v>1</v>
      </c>
      <c r="S11" s="66">
        <f t="shared" si="1"/>
        <v>6.4317711743884368E-4</v>
      </c>
      <c r="T11" s="66"/>
      <c r="U11" s="66"/>
      <c r="V11" s="66">
        <f t="shared" si="2"/>
        <v>5.9424002024577641E-4</v>
      </c>
      <c r="W11" s="66">
        <f t="shared" si="3"/>
        <v>1.2374171376846202E-3</v>
      </c>
      <c r="X11" s="67">
        <f t="shared" si="16"/>
        <v>0</v>
      </c>
      <c r="Y11" s="66">
        <f t="shared" si="4"/>
        <v>3.9324101097516065E-2</v>
      </c>
      <c r="AA11" s="59">
        <f t="shared" si="17"/>
        <v>2.3725797365810247E-2</v>
      </c>
      <c r="AB11" s="59">
        <f t="shared" si="5"/>
        <v>1.6966420663814836E-2</v>
      </c>
      <c r="AC11" s="59">
        <f t="shared" si="5"/>
        <v>1.2989240451702419E-2</v>
      </c>
      <c r="AD11" s="59">
        <f t="shared" si="5"/>
        <v>7.5622163828612411E-3</v>
      </c>
      <c r="AE11" s="59">
        <f t="shared" si="5"/>
        <v>3.0740368796956232E-3</v>
      </c>
      <c r="AF11" s="59"/>
      <c r="AG11" s="59"/>
      <c r="AH11" s="59"/>
      <c r="AI11" s="59"/>
      <c r="AJ11" s="59"/>
      <c r="AP11" s="59">
        <f t="shared" si="18"/>
        <v>3.2860424336627059E-2</v>
      </c>
      <c r="AQ11" s="59">
        <f t="shared" si="6"/>
        <v>1.0064106596844324E-2</v>
      </c>
      <c r="AR11" s="59">
        <f t="shared" si="6"/>
        <v>8.6219407391235382E-3</v>
      </c>
      <c r="AS11" s="59">
        <f t="shared" si="6"/>
        <v>6.0443802562859545E-3</v>
      </c>
      <c r="AT11" s="59">
        <f t="shared" si="6"/>
        <v>1.833150095696773E-3</v>
      </c>
      <c r="AV11" s="62">
        <f t="shared" si="19"/>
        <v>6.431771174388437E-2</v>
      </c>
      <c r="AY11" s="74">
        <f t="shared" si="20"/>
        <v>0.12374171376846202</v>
      </c>
      <c r="BA11" s="76">
        <f t="shared" si="21"/>
        <v>5.6586221702437309E-2</v>
      </c>
      <c r="BB11" s="76">
        <f t="shared" si="22"/>
        <v>2.703052726065916E-2</v>
      </c>
      <c r="BC11" s="76">
        <f t="shared" si="23"/>
        <v>2.1611181190825959E-2</v>
      </c>
      <c r="BD11" s="76">
        <f t="shared" si="24"/>
        <v>1.3606596639147196E-2</v>
      </c>
      <c r="BE11" s="76">
        <f t="shared" si="25"/>
        <v>4.9071869753923962E-3</v>
      </c>
      <c r="BF11" s="77">
        <f t="shared" si="26"/>
        <v>0</v>
      </c>
      <c r="BH11" s="50">
        <v>1873</v>
      </c>
      <c r="BI11" s="78">
        <f t="shared" si="27"/>
        <v>0.22706704145701756</v>
      </c>
      <c r="BJ11" s="78">
        <f t="shared" si="28"/>
        <v>0.38191596011604911</v>
      </c>
    </row>
    <row r="12" spans="1:66">
      <c r="A12">
        <v>1874</v>
      </c>
      <c r="B12" t="s">
        <v>186</v>
      </c>
      <c r="C12" t="s">
        <v>93</v>
      </c>
      <c r="D12" s="6">
        <v>563482</v>
      </c>
      <c r="E12" s="6"/>
      <c r="F12" s="6"/>
      <c r="G12" s="6">
        <v>504115</v>
      </c>
      <c r="H12" s="6">
        <v>1067597</v>
      </c>
      <c r="I12" s="19">
        <f t="shared" si="11"/>
        <v>0</v>
      </c>
      <c r="J12" s="6">
        <v>24084651</v>
      </c>
      <c r="K12" s="6">
        <v>666728615.38496697</v>
      </c>
      <c r="L12" s="9">
        <f t="shared" si="0"/>
        <v>2.3395896415522068E-2</v>
      </c>
      <c r="M12" s="9"/>
      <c r="N12" s="9"/>
      <c r="O12" s="9">
        <f t="shared" si="12"/>
        <v>2.0930965534854542E-2</v>
      </c>
      <c r="P12" s="9">
        <f t="shared" si="13"/>
        <v>4.4326861950376613E-2</v>
      </c>
      <c r="Q12" s="16">
        <f t="shared" si="14"/>
        <v>0</v>
      </c>
      <c r="R12" s="9">
        <f t="shared" si="15"/>
        <v>1</v>
      </c>
      <c r="S12" s="66">
        <f t="shared" si="1"/>
        <v>8.4514446657527563E-4</v>
      </c>
      <c r="T12" s="66"/>
      <c r="U12" s="66"/>
      <c r="V12" s="66">
        <f t="shared" si="2"/>
        <v>7.5610224065293132E-4</v>
      </c>
      <c r="W12" s="66">
        <f t="shared" si="3"/>
        <v>1.6012467072282069E-3</v>
      </c>
      <c r="X12" s="67">
        <f t="shared" si="16"/>
        <v>0</v>
      </c>
      <c r="Y12" s="66">
        <f t="shared" si="4"/>
        <v>3.6123619782081201E-2</v>
      </c>
      <c r="AA12" s="59">
        <f t="shared" si="17"/>
        <v>3.117605682031652E-2</v>
      </c>
      <c r="AB12" s="59">
        <f t="shared" si="5"/>
        <v>2.2294133533093164E-2</v>
      </c>
      <c r="AC12" s="59">
        <f t="shared" si="5"/>
        <v>1.7068058541146486E-2</v>
      </c>
      <c r="AD12" s="59">
        <f t="shared" si="5"/>
        <v>9.9368667785787266E-3</v>
      </c>
      <c r="AE12" s="59">
        <f t="shared" si="5"/>
        <v>4.0393309843926662E-3</v>
      </c>
      <c r="AF12" s="59"/>
      <c r="AG12" s="59"/>
      <c r="AH12" s="59"/>
      <c r="AI12" s="59"/>
      <c r="AJ12" s="59"/>
      <c r="AP12" s="59">
        <f t="shared" si="18"/>
        <v>4.1811119452125831E-2</v>
      </c>
      <c r="AQ12" s="59">
        <f t="shared" si="6"/>
        <v>1.2805420854853684E-2</v>
      </c>
      <c r="AR12" s="59">
        <f t="shared" si="6"/>
        <v>1.0970430279892331E-2</v>
      </c>
      <c r="AS12" s="59">
        <f t="shared" si="6"/>
        <v>7.6907803234893823E-3</v>
      </c>
      <c r="AT12" s="59">
        <f t="shared" si="6"/>
        <v>2.3324731549319057E-3</v>
      </c>
      <c r="AV12" s="62">
        <f t="shared" si="19"/>
        <v>8.4514446657527567E-2</v>
      </c>
      <c r="AY12" s="74">
        <f t="shared" si="20"/>
        <v>0.16012467072282072</v>
      </c>
      <c r="BA12" s="76">
        <f t="shared" si="21"/>
        <v>7.2987176272442347E-2</v>
      </c>
      <c r="BB12" s="76">
        <f t="shared" si="22"/>
        <v>3.5099554387946846E-2</v>
      </c>
      <c r="BC12" s="76">
        <f t="shared" si="23"/>
        <v>2.8038488821038817E-2</v>
      </c>
      <c r="BD12" s="76">
        <f t="shared" si="24"/>
        <v>1.7627647102068107E-2</v>
      </c>
      <c r="BE12" s="76">
        <f t="shared" si="25"/>
        <v>6.3718041393245719E-3</v>
      </c>
      <c r="BF12" s="77">
        <f t="shared" si="26"/>
        <v>0</v>
      </c>
      <c r="BH12" s="50">
        <v>1874</v>
      </c>
      <c r="BI12" s="78">
        <f t="shared" si="27"/>
        <v>0.2272520527049039</v>
      </c>
      <c r="BJ12" s="78">
        <f t="shared" si="28"/>
        <v>0.3841563717491735</v>
      </c>
    </row>
    <row r="13" spans="1:66">
      <c r="A13">
        <v>1875</v>
      </c>
      <c r="B13" t="s">
        <v>186</v>
      </c>
      <c r="C13" t="s">
        <v>93</v>
      </c>
      <c r="D13" s="6">
        <v>667648</v>
      </c>
      <c r="E13" s="6"/>
      <c r="F13" s="6"/>
      <c r="G13" s="6">
        <v>505635</v>
      </c>
      <c r="H13" s="6">
        <v>1173283</v>
      </c>
      <c r="I13" s="19">
        <f t="shared" si="11"/>
        <v>0</v>
      </c>
      <c r="J13" s="6">
        <v>22071551</v>
      </c>
      <c r="K13" s="6">
        <v>708528379.46387362</v>
      </c>
      <c r="L13" s="9">
        <f t="shared" si="0"/>
        <v>3.024925615784772E-2</v>
      </c>
      <c r="M13" s="9"/>
      <c r="N13" s="9"/>
      <c r="O13" s="9">
        <f t="shared" si="12"/>
        <v>2.29089020522391E-2</v>
      </c>
      <c r="P13" s="9">
        <f t="shared" si="13"/>
        <v>5.315815821008682E-2</v>
      </c>
      <c r="Q13" s="16">
        <f t="shared" si="14"/>
        <v>0</v>
      </c>
      <c r="R13" s="9">
        <f t="shared" si="15"/>
        <v>1</v>
      </c>
      <c r="S13" s="66">
        <f t="shared" si="1"/>
        <v>9.4230241067435174E-4</v>
      </c>
      <c r="T13" s="66"/>
      <c r="U13" s="66"/>
      <c r="V13" s="66">
        <f t="shared" si="2"/>
        <v>7.1364113937482905E-4</v>
      </c>
      <c r="W13" s="66">
        <f t="shared" si="3"/>
        <v>1.6559435500491809E-3</v>
      </c>
      <c r="X13" s="67">
        <f t="shared" si="16"/>
        <v>0</v>
      </c>
      <c r="Y13" s="66">
        <f t="shared" si="4"/>
        <v>3.1151258918804371E-2</v>
      </c>
      <c r="AA13" s="59">
        <f t="shared" si="17"/>
        <v>3.4760061337381111E-2</v>
      </c>
      <c r="AB13" s="59">
        <f t="shared" si="5"/>
        <v>2.4857070717457578E-2</v>
      </c>
      <c r="AC13" s="59">
        <f t="shared" si="5"/>
        <v>1.9030205302090542E-2</v>
      </c>
      <c r="AD13" s="59">
        <f t="shared" si="5"/>
        <v>1.1079210585082402E-2</v>
      </c>
      <c r="AE13" s="59">
        <f t="shared" si="5"/>
        <v>4.5036931254235383E-3</v>
      </c>
      <c r="AF13" s="59"/>
      <c r="AG13" s="59"/>
      <c r="AH13" s="59"/>
      <c r="AI13" s="59"/>
      <c r="AJ13" s="59"/>
      <c r="AP13" s="59">
        <f t="shared" si="18"/>
        <v>3.946309549166984E-2</v>
      </c>
      <c r="AQ13" s="59">
        <f t="shared" si="6"/>
        <v>1.2086295526833064E-2</v>
      </c>
      <c r="AR13" s="59">
        <f t="shared" si="6"/>
        <v>1.0354354138157039E-2</v>
      </c>
      <c r="AS13" s="59">
        <f t="shared" si="6"/>
        <v>7.2588823807702612E-3</v>
      </c>
      <c r="AT13" s="59">
        <f t="shared" si="6"/>
        <v>2.201486400052707E-3</v>
      </c>
      <c r="AV13" s="62">
        <f t="shared" si="19"/>
        <v>9.4230241067435175E-2</v>
      </c>
      <c r="AY13" s="74">
        <f t="shared" si="20"/>
        <v>0.16559435500491809</v>
      </c>
      <c r="BA13" s="76">
        <f t="shared" si="21"/>
        <v>7.4223156829050951E-2</v>
      </c>
      <c r="BB13" s="76">
        <f t="shared" si="22"/>
        <v>3.6943366244290642E-2</v>
      </c>
      <c r="BC13" s="76">
        <f t="shared" si="23"/>
        <v>2.9384559440247579E-2</v>
      </c>
      <c r="BD13" s="76">
        <f t="shared" si="24"/>
        <v>1.8338092965852662E-2</v>
      </c>
      <c r="BE13" s="76">
        <f t="shared" si="25"/>
        <v>6.7051795254762453E-3</v>
      </c>
      <c r="BF13" s="77">
        <f t="shared" si="26"/>
        <v>0</v>
      </c>
      <c r="BH13" s="50">
        <v>1875</v>
      </c>
      <c r="BI13" s="78">
        <f t="shared" si="27"/>
        <v>0.22818717221576798</v>
      </c>
      <c r="BJ13" s="78">
        <f t="shared" si="28"/>
        <v>0.39589476782731586</v>
      </c>
    </row>
    <row r="14" spans="1:66">
      <c r="A14">
        <v>1876</v>
      </c>
      <c r="B14" t="s">
        <v>186</v>
      </c>
      <c r="C14" t="s">
        <v>93</v>
      </c>
      <c r="D14" s="6">
        <v>624686</v>
      </c>
      <c r="E14" s="6"/>
      <c r="F14" s="6"/>
      <c r="G14" s="6">
        <v>517571</v>
      </c>
      <c r="H14" s="6">
        <v>1142257</v>
      </c>
      <c r="I14" s="19">
        <f t="shared" si="11"/>
        <v>0</v>
      </c>
      <c r="J14" s="6">
        <v>20867392</v>
      </c>
      <c r="K14" s="6">
        <v>788855885.40854979</v>
      </c>
      <c r="L14" s="9">
        <f t="shared" si="0"/>
        <v>2.9935988167567849E-2</v>
      </c>
      <c r="M14" s="9"/>
      <c r="N14" s="9"/>
      <c r="O14" s="9">
        <f t="shared" si="12"/>
        <v>2.4802859887809652E-2</v>
      </c>
      <c r="P14" s="9">
        <f t="shared" si="13"/>
        <v>5.4738848055377501E-2</v>
      </c>
      <c r="Q14" s="16">
        <f t="shared" si="14"/>
        <v>0</v>
      </c>
      <c r="R14" s="9">
        <f t="shared" si="15"/>
        <v>1</v>
      </c>
      <c r="S14" s="66">
        <f t="shared" si="1"/>
        <v>7.9188862193311019E-4</v>
      </c>
      <c r="T14" s="66"/>
      <c r="U14" s="66"/>
      <c r="V14" s="66">
        <f t="shared" si="2"/>
        <v>6.5610336383805908E-4</v>
      </c>
      <c r="W14" s="66">
        <f t="shared" si="3"/>
        <v>1.4479919857711694E-3</v>
      </c>
      <c r="X14" s="67">
        <f t="shared" si="16"/>
        <v>0</v>
      </c>
      <c r="Y14" s="66">
        <f t="shared" si="4"/>
        <v>2.6452730322462821E-2</v>
      </c>
      <c r="AA14" s="59">
        <f t="shared" si="17"/>
        <v>2.9211532050597497E-2</v>
      </c>
      <c r="AB14" s="59">
        <f t="shared" si="5"/>
        <v>2.0889293344431348E-2</v>
      </c>
      <c r="AC14" s="59">
        <f t="shared" si="5"/>
        <v>1.599253369307636E-2</v>
      </c>
      <c r="AD14" s="59">
        <f t="shared" si="5"/>
        <v>9.3107060991693101E-3</v>
      </c>
      <c r="AE14" s="59">
        <f t="shared" si="5"/>
        <v>3.784797006036505E-3</v>
      </c>
      <c r="AF14" s="59"/>
      <c r="AG14" s="59"/>
      <c r="AH14" s="59"/>
      <c r="AI14" s="59"/>
      <c r="AJ14" s="59"/>
      <c r="AP14" s="59">
        <f t="shared" si="18"/>
        <v>3.6281358053753987E-2</v>
      </c>
      <c r="AQ14" s="59">
        <f t="shared" si="6"/>
        <v>1.1111830181823393E-2</v>
      </c>
      <c r="AR14" s="59">
        <f t="shared" si="6"/>
        <v>9.5195276807706064E-3</v>
      </c>
      <c r="AS14" s="59">
        <f t="shared" si="6"/>
        <v>6.6736303233588057E-3</v>
      </c>
      <c r="AT14" s="59">
        <f t="shared" si="6"/>
        <v>2.0239901440991196E-3</v>
      </c>
      <c r="AV14" s="62">
        <f t="shared" si="19"/>
        <v>7.9188862193311019E-2</v>
      </c>
      <c r="AY14" s="74">
        <f t="shared" si="20"/>
        <v>0.14479919857711693</v>
      </c>
      <c r="BA14" s="76">
        <f t="shared" si="21"/>
        <v>6.5492890104351484E-2</v>
      </c>
      <c r="BB14" s="76">
        <f t="shared" si="22"/>
        <v>3.2001123526254741E-2</v>
      </c>
      <c r="BC14" s="76">
        <f t="shared" si="23"/>
        <v>2.5512061373846966E-2</v>
      </c>
      <c r="BD14" s="76">
        <f t="shared" si="24"/>
        <v>1.5984336422528115E-2</v>
      </c>
      <c r="BE14" s="76">
        <f t="shared" si="25"/>
        <v>5.8087871501356246E-3</v>
      </c>
      <c r="BF14" s="77">
        <f t="shared" si="26"/>
        <v>0</v>
      </c>
      <c r="BH14" s="50">
        <v>1876</v>
      </c>
      <c r="BI14" s="78">
        <f t="shared" si="27"/>
        <v>0.22768787927463804</v>
      </c>
      <c r="BJ14" s="78">
        <f t="shared" si="28"/>
        <v>0.38953940394442743</v>
      </c>
    </row>
    <row r="15" spans="1:66">
      <c r="A15">
        <v>1877</v>
      </c>
      <c r="B15" t="s">
        <v>186</v>
      </c>
      <c r="C15" t="s">
        <v>93</v>
      </c>
      <c r="D15" s="6">
        <v>502764</v>
      </c>
      <c r="E15" s="6"/>
      <c r="F15" s="6"/>
      <c r="G15" s="6">
        <v>555802</v>
      </c>
      <c r="H15" s="6">
        <v>1058566</v>
      </c>
      <c r="I15" s="19">
        <f t="shared" si="11"/>
        <v>0</v>
      </c>
      <c r="J15" s="6">
        <v>17583156</v>
      </c>
      <c r="K15" s="6">
        <v>948463711.68911183</v>
      </c>
      <c r="L15" s="9">
        <f t="shared" si="0"/>
        <v>2.8593501644414689E-2</v>
      </c>
      <c r="M15" s="9"/>
      <c r="N15" s="9"/>
      <c r="O15" s="9">
        <f t="shared" si="12"/>
        <v>3.160991121275384E-2</v>
      </c>
      <c r="P15" s="9">
        <f t="shared" si="13"/>
        <v>6.0203412857168528E-2</v>
      </c>
      <c r="Q15" s="16">
        <f t="shared" si="14"/>
        <v>0</v>
      </c>
      <c r="R15" s="9">
        <f t="shared" si="15"/>
        <v>1</v>
      </c>
      <c r="S15" s="66">
        <f t="shared" si="1"/>
        <v>5.3008248370897757E-4</v>
      </c>
      <c r="T15" s="66"/>
      <c r="U15" s="66"/>
      <c r="V15" s="66">
        <f t="shared" si="2"/>
        <v>5.8600238801986046E-4</v>
      </c>
      <c r="W15" s="66">
        <f t="shared" si="3"/>
        <v>1.116084871728838E-3</v>
      </c>
      <c r="X15" s="67">
        <f t="shared" si="16"/>
        <v>0</v>
      </c>
      <c r="Y15" s="66">
        <f t="shared" si="4"/>
        <v>1.8538564821511505E-2</v>
      </c>
      <c r="AA15" s="59">
        <f t="shared" si="17"/>
        <v>1.9553913307309878E-2</v>
      </c>
      <c r="AB15" s="59">
        <f t="shared" si="5"/>
        <v>1.3983088268032861E-2</v>
      </c>
      <c r="AC15" s="59">
        <f t="shared" si="5"/>
        <v>1.0705245341360008E-2</v>
      </c>
      <c r="AD15" s="59">
        <f t="shared" si="5"/>
        <v>6.2324954260409675E-3</v>
      </c>
      <c r="AE15" s="59">
        <f t="shared" si="5"/>
        <v>2.5335060281540429E-3</v>
      </c>
      <c r="AF15" s="59"/>
      <c r="AG15" s="59"/>
      <c r="AH15" s="59"/>
      <c r="AI15" s="59"/>
      <c r="AJ15" s="59"/>
      <c r="AP15" s="59">
        <f t="shared" si="18"/>
        <v>3.2404897813252349E-2</v>
      </c>
      <c r="AQ15" s="59">
        <f t="shared" si="6"/>
        <v>9.9245932587946097E-3</v>
      </c>
      <c r="AR15" s="59">
        <f t="shared" si="6"/>
        <v>8.5024193766054662E-3</v>
      </c>
      <c r="AS15" s="59">
        <f t="shared" si="6"/>
        <v>5.9605902389722812E-3</v>
      </c>
      <c r="AT15" s="59">
        <f t="shared" si="6"/>
        <v>1.8077381143613406E-3</v>
      </c>
      <c r="AV15" s="62">
        <f t="shared" si="19"/>
        <v>5.3008248370897758E-2</v>
      </c>
      <c r="AY15" s="74">
        <f t="shared" si="20"/>
        <v>0.1116084871728838</v>
      </c>
      <c r="BA15" s="76">
        <f t="shared" si="21"/>
        <v>5.1958811120562227E-2</v>
      </c>
      <c r="BB15" s="76">
        <f t="shared" si="22"/>
        <v>2.3907681526827471E-2</v>
      </c>
      <c r="BC15" s="76">
        <f t="shared" si="23"/>
        <v>1.9207664717965475E-2</v>
      </c>
      <c r="BD15" s="76">
        <f t="shared" si="24"/>
        <v>1.2193085665013249E-2</v>
      </c>
      <c r="BE15" s="76">
        <f t="shared" si="25"/>
        <v>4.3412441425153834E-3</v>
      </c>
      <c r="BF15" s="77">
        <f t="shared" si="26"/>
        <v>0</v>
      </c>
      <c r="BH15" s="50">
        <v>1877</v>
      </c>
      <c r="BI15" s="78">
        <f t="shared" si="27"/>
        <v>0.22601623915555411</v>
      </c>
      <c r="BJ15" s="78">
        <f t="shared" si="28"/>
        <v>0.3696709817589382</v>
      </c>
    </row>
    <row r="16" spans="1:66">
      <c r="A16">
        <v>1878</v>
      </c>
      <c r="B16" t="s">
        <v>186</v>
      </c>
      <c r="C16" t="s">
        <v>93</v>
      </c>
      <c r="D16" s="6">
        <v>451195</v>
      </c>
      <c r="E16" s="6"/>
      <c r="F16" s="6"/>
      <c r="G16" s="6">
        <v>604319</v>
      </c>
      <c r="H16" s="6">
        <v>1055514</v>
      </c>
      <c r="I16" s="19">
        <f t="shared" si="11"/>
        <v>0</v>
      </c>
      <c r="J16" s="6">
        <v>17580858</v>
      </c>
      <c r="K16" s="6">
        <v>981955310.92021012</v>
      </c>
      <c r="L16" s="9">
        <f t="shared" si="0"/>
        <v>2.5663992053175107E-2</v>
      </c>
      <c r="M16" s="9"/>
      <c r="N16" s="9"/>
      <c r="O16" s="9">
        <f t="shared" si="12"/>
        <v>3.437369211445767E-2</v>
      </c>
      <c r="P16" s="9">
        <f t="shared" si="13"/>
        <v>6.0037684167632777E-2</v>
      </c>
      <c r="Q16" s="16">
        <f t="shared" si="14"/>
        <v>0</v>
      </c>
      <c r="R16" s="9">
        <f t="shared" si="15"/>
        <v>1</v>
      </c>
      <c r="S16" s="66">
        <f t="shared" si="1"/>
        <v>4.5948628718874799E-4</v>
      </c>
      <c r="T16" s="66"/>
      <c r="U16" s="66"/>
      <c r="V16" s="66">
        <f t="shared" si="2"/>
        <v>6.154241372081184E-4</v>
      </c>
      <c r="W16" s="66">
        <f t="shared" si="3"/>
        <v>1.0749104243968665E-3</v>
      </c>
      <c r="X16" s="67">
        <f t="shared" si="16"/>
        <v>0</v>
      </c>
      <c r="Y16" s="66">
        <f t="shared" si="4"/>
        <v>1.7903928829026469E-2</v>
      </c>
      <c r="AA16" s="59">
        <f t="shared" si="17"/>
        <v>1.6949730092419388E-2</v>
      </c>
      <c r="AB16" s="59">
        <f t="shared" si="5"/>
        <v>1.212082554917697E-2</v>
      </c>
      <c r="AC16" s="59">
        <f t="shared" si="5"/>
        <v>9.2795245768707586E-3</v>
      </c>
      <c r="AD16" s="59">
        <f t="shared" si="5"/>
        <v>5.402453903390351E-3</v>
      </c>
      <c r="AE16" s="59">
        <f t="shared" si="5"/>
        <v>2.1960945970173305E-3</v>
      </c>
      <c r="AF16" s="59"/>
      <c r="AG16" s="59"/>
      <c r="AH16" s="59"/>
      <c r="AI16" s="59"/>
      <c r="AJ16" s="59"/>
      <c r="AP16" s="59">
        <f t="shared" si="18"/>
        <v>3.4031868616484516E-2</v>
      </c>
      <c r="AQ16" s="59">
        <f t="shared" si="6"/>
        <v>1.0422882855603957E-2</v>
      </c>
      <c r="AR16" s="59">
        <f t="shared" si="6"/>
        <v>8.9293050950018764E-3</v>
      </c>
      <c r="AS16" s="59">
        <f t="shared" si="6"/>
        <v>6.2598569221979424E-3</v>
      </c>
      <c r="AT16" s="59">
        <f t="shared" si="6"/>
        <v>1.898500231523551E-3</v>
      </c>
      <c r="AV16" s="62">
        <f t="shared" si="19"/>
        <v>4.5948628718874798E-2</v>
      </c>
      <c r="AY16" s="74">
        <f t="shared" si="20"/>
        <v>0.10749104243968663</v>
      </c>
      <c r="BA16" s="76">
        <f t="shared" si="21"/>
        <v>5.0981598708903904E-2</v>
      </c>
      <c r="BB16" s="76">
        <f t="shared" si="22"/>
        <v>2.2543708404780927E-2</v>
      </c>
      <c r="BC16" s="76">
        <f t="shared" si="23"/>
        <v>1.8208829671872637E-2</v>
      </c>
      <c r="BD16" s="76">
        <f t="shared" si="24"/>
        <v>1.1662310825588294E-2</v>
      </c>
      <c r="BE16" s="76">
        <f t="shared" si="25"/>
        <v>4.0945948285408817E-3</v>
      </c>
      <c r="BF16" s="77">
        <f t="shared" si="26"/>
        <v>0</v>
      </c>
      <c r="BH16" s="50">
        <v>1878</v>
      </c>
      <c r="BI16" s="78">
        <f t="shared" si="27"/>
        <v>0.22486864352769712</v>
      </c>
      <c r="BJ16" s="78">
        <f t="shared" si="28"/>
        <v>0.35716474439810919</v>
      </c>
    </row>
    <row r="17" spans="1:62">
      <c r="A17">
        <v>1879</v>
      </c>
      <c r="B17" t="s">
        <v>186</v>
      </c>
      <c r="C17" t="s">
        <v>93</v>
      </c>
      <c r="D17" s="6">
        <v>393062</v>
      </c>
      <c r="E17" s="6"/>
      <c r="F17" s="6"/>
      <c r="G17" s="6">
        <v>305327</v>
      </c>
      <c r="H17" s="6">
        <v>698389</v>
      </c>
      <c r="I17" s="19">
        <f t="shared" si="11"/>
        <v>0</v>
      </c>
      <c r="J17" s="6">
        <v>17830962</v>
      </c>
      <c r="K17" s="6">
        <v>983887026.28595448</v>
      </c>
      <c r="L17" s="9">
        <f t="shared" si="0"/>
        <v>2.2043791019239454E-2</v>
      </c>
      <c r="M17" s="9"/>
      <c r="N17" s="9"/>
      <c r="O17" s="9">
        <f t="shared" si="12"/>
        <v>1.7123417121297214E-2</v>
      </c>
      <c r="P17" s="9">
        <f t="shared" si="13"/>
        <v>3.9167208140536668E-2</v>
      </c>
      <c r="Q17" s="16">
        <f t="shared" si="14"/>
        <v>0</v>
      </c>
      <c r="R17" s="9">
        <f t="shared" si="15"/>
        <v>1</v>
      </c>
      <c r="S17" s="66">
        <f t="shared" si="1"/>
        <v>3.9949911880000888E-4</v>
      </c>
      <c r="T17" s="66"/>
      <c r="U17" s="66"/>
      <c r="V17" s="66">
        <f t="shared" si="2"/>
        <v>3.103272955560454E-4</v>
      </c>
      <c r="W17" s="66">
        <f t="shared" si="3"/>
        <v>7.0982641435605434E-4</v>
      </c>
      <c r="X17" s="67">
        <f t="shared" si="16"/>
        <v>0</v>
      </c>
      <c r="Y17" s="66">
        <f t="shared" si="4"/>
        <v>1.8122977052873197E-2</v>
      </c>
      <c r="AA17" s="59">
        <f t="shared" si="17"/>
        <v>1.4736897323418881E-2</v>
      </c>
      <c r="AB17" s="59">
        <f t="shared" si="5"/>
        <v>1.0538419232597745E-2</v>
      </c>
      <c r="AC17" s="59">
        <f t="shared" si="5"/>
        <v>8.068057730349772E-3</v>
      </c>
      <c r="AD17" s="59">
        <f t="shared" si="5"/>
        <v>4.6971490421770434E-3</v>
      </c>
      <c r="AE17" s="59">
        <f t="shared" si="5"/>
        <v>1.9093885514574476E-3</v>
      </c>
      <c r="AF17" s="59"/>
      <c r="AG17" s="59"/>
      <c r="AH17" s="59"/>
      <c r="AI17" s="59"/>
      <c r="AJ17" s="59"/>
      <c r="AP17" s="59">
        <f t="shared" si="18"/>
        <v>1.7160551743034529E-2</v>
      </c>
      <c r="AQ17" s="59">
        <f t="shared" si="6"/>
        <v>5.2557331650175962E-3</v>
      </c>
      <c r="AR17" s="59">
        <f t="shared" si="6"/>
        <v>4.5025973695108357E-3</v>
      </c>
      <c r="AS17" s="59">
        <f t="shared" si="6"/>
        <v>3.1565295408238852E-3</v>
      </c>
      <c r="AT17" s="59">
        <f t="shared" si="6"/>
        <v>9.5731773721769743E-4</v>
      </c>
      <c r="AV17" s="62">
        <f t="shared" si="19"/>
        <v>3.9949911880000889E-2</v>
      </c>
      <c r="AY17" s="74">
        <f t="shared" si="20"/>
        <v>7.0982641435605426E-2</v>
      </c>
      <c r="BA17" s="76">
        <f t="shared" si="21"/>
        <v>3.1897449066453407E-2</v>
      </c>
      <c r="BB17" s="76">
        <f t="shared" si="22"/>
        <v>1.5794152397615342E-2</v>
      </c>
      <c r="BC17" s="76">
        <f t="shared" si="23"/>
        <v>1.2570655099860608E-2</v>
      </c>
      <c r="BD17" s="76">
        <f t="shared" si="24"/>
        <v>7.8536785830009281E-3</v>
      </c>
      <c r="BE17" s="76">
        <f t="shared" si="25"/>
        <v>2.8667062886751451E-3</v>
      </c>
      <c r="BF17" s="77">
        <f t="shared" si="26"/>
        <v>0</v>
      </c>
      <c r="BH17" s="50">
        <v>1879</v>
      </c>
      <c r="BI17" s="78">
        <f t="shared" si="27"/>
        <v>0.22804748566420641</v>
      </c>
      <c r="BJ17" s="78">
        <f t="shared" si="28"/>
        <v>0.39409593769306095</v>
      </c>
    </row>
    <row r="18" spans="1:62">
      <c r="A18">
        <v>1880</v>
      </c>
      <c r="B18" t="s">
        <v>186</v>
      </c>
      <c r="C18" t="s">
        <v>93</v>
      </c>
      <c r="D18" s="6">
        <v>688411</v>
      </c>
      <c r="E18" s="6"/>
      <c r="F18" s="6"/>
      <c r="G18" s="6">
        <v>754150</v>
      </c>
      <c r="H18" s="6">
        <v>1442561</v>
      </c>
      <c r="I18" s="19">
        <f t="shared" si="11"/>
        <v>0</v>
      </c>
      <c r="J18" s="6">
        <v>19033900</v>
      </c>
      <c r="K18" s="6">
        <v>926399177.00139344</v>
      </c>
      <c r="L18" s="9">
        <f t="shared" si="0"/>
        <v>3.6167627233514937E-2</v>
      </c>
      <c r="M18" s="9"/>
      <c r="N18" s="9"/>
      <c r="O18" s="9">
        <f t="shared" si="12"/>
        <v>3.9621412322225082E-2</v>
      </c>
      <c r="P18" s="9">
        <f t="shared" si="13"/>
        <v>7.5789039555740026E-2</v>
      </c>
      <c r="Q18" s="16">
        <f t="shared" si="14"/>
        <v>0</v>
      </c>
      <c r="R18" s="9">
        <f t="shared" si="15"/>
        <v>1</v>
      </c>
      <c r="S18" s="66">
        <f t="shared" si="1"/>
        <v>7.4310407121504229E-4</v>
      </c>
      <c r="T18" s="66"/>
      <c r="U18" s="66"/>
      <c r="V18" s="66">
        <f t="shared" si="2"/>
        <v>8.140659218211564E-4</v>
      </c>
      <c r="W18" s="66">
        <f t="shared" si="3"/>
        <v>1.5571699930361986E-3</v>
      </c>
      <c r="X18" s="67">
        <f t="shared" si="16"/>
        <v>0</v>
      </c>
      <c r="Y18" s="66">
        <f t="shared" si="4"/>
        <v>2.0546110653519471E-2</v>
      </c>
      <c r="AA18" s="59">
        <f t="shared" si="17"/>
        <v>2.7411946316689563E-2</v>
      </c>
      <c r="AB18" s="59">
        <f t="shared" si="5"/>
        <v>1.9602401776096515E-2</v>
      </c>
      <c r="AC18" s="59">
        <f t="shared" si="5"/>
        <v>1.5007308562355647E-2</v>
      </c>
      <c r="AD18" s="59">
        <f t="shared" si="5"/>
        <v>8.7371170850890998E-3</v>
      </c>
      <c r="AE18" s="59">
        <f t="shared" si="5"/>
        <v>3.5516333812734054E-3</v>
      </c>
      <c r="AF18" s="59"/>
      <c r="AG18" s="59"/>
      <c r="AH18" s="59"/>
      <c r="AI18" s="59"/>
      <c r="AJ18" s="59"/>
      <c r="AP18" s="59">
        <f t="shared" si="18"/>
        <v>4.5016408719774033E-2</v>
      </c>
      <c r="AQ18" s="59">
        <f t="shared" si="6"/>
        <v>1.3787099378930944E-2</v>
      </c>
      <c r="AR18" s="59">
        <f t="shared" si="6"/>
        <v>1.1811436282563084E-2</v>
      </c>
      <c r="AS18" s="59">
        <f t="shared" si="6"/>
        <v>8.2803645286897796E-3</v>
      </c>
      <c r="AT18" s="59">
        <f t="shared" si="6"/>
        <v>2.5112832721578063E-3</v>
      </c>
      <c r="AV18" s="62">
        <f t="shared" si="19"/>
        <v>7.4310407121504232E-2</v>
      </c>
      <c r="AY18" s="74">
        <f t="shared" si="20"/>
        <v>0.15571699930361987</v>
      </c>
      <c r="BA18" s="76">
        <f t="shared" si="21"/>
        <v>7.2428355036463596E-2</v>
      </c>
      <c r="BB18" s="76">
        <f t="shared" si="22"/>
        <v>3.3389501155027458E-2</v>
      </c>
      <c r="BC18" s="76">
        <f t="shared" si="23"/>
        <v>2.6818744844918731E-2</v>
      </c>
      <c r="BD18" s="76">
        <f t="shared" si="24"/>
        <v>1.7017481613778879E-2</v>
      </c>
      <c r="BE18" s="76">
        <f t="shared" si="25"/>
        <v>6.0629166534312117E-3</v>
      </c>
      <c r="BF18" s="77">
        <f t="shared" si="26"/>
        <v>0</v>
      </c>
      <c r="BH18" s="50">
        <v>1880</v>
      </c>
      <c r="BI18" s="78">
        <f t="shared" si="27"/>
        <v>0.22607011209847633</v>
      </c>
      <c r="BJ18" s="78">
        <f t="shared" si="28"/>
        <v>0.37027963470131281</v>
      </c>
    </row>
    <row r="19" spans="1:62">
      <c r="A19">
        <v>1881</v>
      </c>
      <c r="B19" t="s">
        <v>186</v>
      </c>
      <c r="C19" t="s">
        <v>93</v>
      </c>
      <c r="D19" s="6">
        <v>608239</v>
      </c>
      <c r="E19" s="6"/>
      <c r="F19" s="6"/>
      <c r="G19" s="6">
        <v>680115</v>
      </c>
      <c r="H19" s="6">
        <v>1288354</v>
      </c>
      <c r="I19" s="19">
        <f t="shared" si="11"/>
        <v>0</v>
      </c>
      <c r="J19" s="6">
        <v>19401597</v>
      </c>
      <c r="K19" s="6">
        <v>903585360.96989965</v>
      </c>
      <c r="L19" s="9">
        <f t="shared" si="0"/>
        <v>3.134994505864646E-2</v>
      </c>
      <c r="M19" s="9"/>
      <c r="N19" s="9"/>
      <c r="O19" s="9">
        <f t="shared" si="12"/>
        <v>3.5054588547530394E-2</v>
      </c>
      <c r="P19" s="9">
        <f t="shared" si="13"/>
        <v>6.6404533606176847E-2</v>
      </c>
      <c r="Q19" s="16">
        <f t="shared" si="14"/>
        <v>0</v>
      </c>
      <c r="R19" s="9">
        <f t="shared" si="15"/>
        <v>1</v>
      </c>
      <c r="S19" s="66">
        <f t="shared" si="1"/>
        <v>6.7313950211313981E-4</v>
      </c>
      <c r="T19" s="66"/>
      <c r="U19" s="66"/>
      <c r="V19" s="66">
        <f t="shared" si="2"/>
        <v>7.5268483684814372E-4</v>
      </c>
      <c r="W19" s="66">
        <f t="shared" si="3"/>
        <v>1.4258243389612835E-3</v>
      </c>
      <c r="X19" s="67">
        <f t="shared" si="16"/>
        <v>0</v>
      </c>
      <c r="Y19" s="66">
        <f t="shared" si="4"/>
        <v>2.1471792083013072E-2</v>
      </c>
      <c r="AA19" s="59">
        <f t="shared" si="17"/>
        <v>2.4831062848838573E-2</v>
      </c>
      <c r="AB19" s="59">
        <f t="shared" si="5"/>
        <v>1.7756800807467076E-2</v>
      </c>
      <c r="AC19" s="59">
        <f t="shared" si="5"/>
        <v>1.3594343787142275E-2</v>
      </c>
      <c r="AD19" s="59">
        <f t="shared" si="5"/>
        <v>7.9145019821310215E-3</v>
      </c>
      <c r="AE19" s="59">
        <f t="shared" si="5"/>
        <v>3.217240785735037E-3</v>
      </c>
      <c r="AF19" s="59"/>
      <c r="AG19" s="59"/>
      <c r="AH19" s="59"/>
      <c r="AI19" s="59"/>
      <c r="AJ19" s="59"/>
      <c r="AP19" s="59">
        <f t="shared" si="18"/>
        <v>4.162214305314739E-2</v>
      </c>
      <c r="AQ19" s="59">
        <f t="shared" si="6"/>
        <v>1.2747543372684748E-2</v>
      </c>
      <c r="AR19" s="59">
        <f t="shared" si="6"/>
        <v>1.0920846522348792E-2</v>
      </c>
      <c r="AS19" s="59">
        <f t="shared" si="6"/>
        <v>7.6560198102596077E-3</v>
      </c>
      <c r="AT19" s="59">
        <f t="shared" si="6"/>
        <v>2.3219309263738394E-3</v>
      </c>
      <c r="AV19" s="62">
        <f t="shared" si="19"/>
        <v>6.7313950211313978E-2</v>
      </c>
      <c r="AY19" s="74">
        <f t="shared" si="20"/>
        <v>0.14258243389612835</v>
      </c>
      <c r="BA19" s="76">
        <f t="shared" si="21"/>
        <v>6.6453205901985959E-2</v>
      </c>
      <c r="BB19" s="76">
        <f t="shared" si="22"/>
        <v>3.0504344180151823E-2</v>
      </c>
      <c r="BC19" s="76">
        <f t="shared" si="23"/>
        <v>2.4515190309491067E-2</v>
      </c>
      <c r="BD19" s="76">
        <f t="shared" si="24"/>
        <v>1.5570521792390629E-2</v>
      </c>
      <c r="BE19" s="76">
        <f t="shared" si="25"/>
        <v>5.5391717121088761E-3</v>
      </c>
      <c r="BF19" s="77">
        <f t="shared" si="26"/>
        <v>0</v>
      </c>
      <c r="BH19" s="50">
        <v>1881</v>
      </c>
      <c r="BI19" s="78">
        <f t="shared" si="27"/>
        <v>0.22594855035509895</v>
      </c>
      <c r="BJ19" s="78">
        <f t="shared" si="28"/>
        <v>0.3689090688212896</v>
      </c>
    </row>
    <row r="20" spans="1:62" ht="16" thickBot="1">
      <c r="A20">
        <v>1882</v>
      </c>
      <c r="B20" s="21" t="s">
        <v>186</v>
      </c>
      <c r="C20" t="s">
        <v>93</v>
      </c>
      <c r="D20" s="6">
        <v>608239</v>
      </c>
      <c r="E20" s="6"/>
      <c r="F20" s="6"/>
      <c r="G20" s="6">
        <v>684273</v>
      </c>
      <c r="H20" s="6">
        <v>1292512</v>
      </c>
      <c r="I20" s="19">
        <f t="shared" si="11"/>
        <v>0</v>
      </c>
      <c r="J20" s="6">
        <v>29083263</v>
      </c>
      <c r="K20" s="6">
        <v>1092278037.7510743</v>
      </c>
      <c r="L20" s="9">
        <f t="shared" si="0"/>
        <v>2.0913712467545337E-2</v>
      </c>
      <c r="M20" s="9"/>
      <c r="N20" s="9"/>
      <c r="O20" s="9">
        <f t="shared" si="12"/>
        <v>2.3528068360142394E-2</v>
      </c>
      <c r="P20" s="9">
        <f t="shared" si="13"/>
        <v>4.4441780827687731E-2</v>
      </c>
      <c r="Q20" s="16">
        <f t="shared" si="14"/>
        <v>0</v>
      </c>
      <c r="R20" s="9">
        <f t="shared" si="15"/>
        <v>1</v>
      </c>
      <c r="S20" s="66">
        <f t="shared" si="1"/>
        <v>5.5685363888879652E-4</v>
      </c>
      <c r="T20" s="66"/>
      <c r="U20" s="66"/>
      <c r="V20" s="66">
        <f t="shared" si="2"/>
        <v>6.264641202608736E-4</v>
      </c>
      <c r="W20" s="66">
        <f t="shared" si="3"/>
        <v>1.1833177591496701E-3</v>
      </c>
      <c r="X20" s="67">
        <f t="shared" si="16"/>
        <v>0</v>
      </c>
      <c r="Y20" s="66">
        <f t="shared" si="4"/>
        <v>2.6626245328415142E-2</v>
      </c>
      <c r="AA20" s="59">
        <f t="shared" si="17"/>
        <v>2.0541459328185598E-2</v>
      </c>
      <c r="AB20" s="59">
        <f t="shared" si="5"/>
        <v>1.4689286713409399E-2</v>
      </c>
      <c r="AC20" s="59">
        <f t="shared" si="5"/>
        <v>1.1245900415012517E-2</v>
      </c>
      <c r="AD20" s="59">
        <f t="shared" si="5"/>
        <v>6.5472598397612628E-3</v>
      </c>
      <c r="AE20" s="59">
        <f t="shared" si="5"/>
        <v>2.6614575925108753E-3</v>
      </c>
      <c r="AF20" s="59"/>
      <c r="AG20" s="59"/>
      <c r="AH20" s="59"/>
      <c r="AI20" s="59"/>
      <c r="AJ20" s="59"/>
      <c r="AP20" s="59">
        <f t="shared" si="18"/>
        <v>3.4642360194673177E-2</v>
      </c>
      <c r="AQ20" s="59">
        <f t="shared" si="6"/>
        <v>1.0609857078956213E-2</v>
      </c>
      <c r="AR20" s="59">
        <f t="shared" si="6"/>
        <v>9.089486295188319E-3</v>
      </c>
      <c r="AS20" s="59">
        <f t="shared" si="6"/>
        <v>6.3721513711080075E-3</v>
      </c>
      <c r="AT20" s="59">
        <f t="shared" si="6"/>
        <v>1.9325570861616459E-3</v>
      </c>
      <c r="AV20" s="62">
        <f t="shared" si="19"/>
        <v>5.5685363888879652E-2</v>
      </c>
      <c r="AY20" s="74">
        <f t="shared" si="20"/>
        <v>0.11833177591496702</v>
      </c>
      <c r="BA20" s="76">
        <f t="shared" si="21"/>
        <v>5.5183819522858779E-2</v>
      </c>
      <c r="BB20" s="76">
        <f t="shared" si="22"/>
        <v>2.5299143792365614E-2</v>
      </c>
      <c r="BC20" s="76">
        <f t="shared" si="23"/>
        <v>2.0335386710200836E-2</v>
      </c>
      <c r="BD20" s="76">
        <f t="shared" si="24"/>
        <v>1.291941121086927E-2</v>
      </c>
      <c r="BE20" s="76">
        <f t="shared" si="25"/>
        <v>4.5940146786725214E-3</v>
      </c>
      <c r="BF20" s="77">
        <f t="shared" si="26"/>
        <v>0</v>
      </c>
      <c r="BH20" s="50">
        <v>1882</v>
      </c>
      <c r="BI20" s="78">
        <f t="shared" si="27"/>
        <v>0.22591233420547771</v>
      </c>
      <c r="BJ20" s="78">
        <f t="shared" si="28"/>
        <v>0.3685027039815052</v>
      </c>
    </row>
    <row r="21" spans="1:62">
      <c r="A21">
        <v>1883</v>
      </c>
      <c r="B21" t="s">
        <v>187</v>
      </c>
      <c r="C21" t="s">
        <v>93</v>
      </c>
      <c r="D21" s="6">
        <v>1102171</v>
      </c>
      <c r="E21" s="6"/>
      <c r="F21" s="6"/>
      <c r="G21" s="6">
        <v>690115</v>
      </c>
      <c r="H21" s="6">
        <v>1792286</v>
      </c>
      <c r="I21" s="19">
        <f t="shared" si="11"/>
        <v>0</v>
      </c>
      <c r="J21" s="6">
        <v>31224749</v>
      </c>
      <c r="K21" s="6">
        <v>1167932344.1210375</v>
      </c>
      <c r="L21" s="9">
        <f t="shared" si="0"/>
        <v>3.5297993908613969E-2</v>
      </c>
      <c r="M21" s="9"/>
      <c r="N21" s="9"/>
      <c r="O21" s="9">
        <f t="shared" si="12"/>
        <v>2.2101538750559691E-2</v>
      </c>
      <c r="P21" s="9">
        <f t="shared" si="13"/>
        <v>5.7399532659173656E-2</v>
      </c>
      <c r="Q21" s="16">
        <f t="shared" si="14"/>
        <v>0</v>
      </c>
      <c r="R21" s="9">
        <f t="shared" si="15"/>
        <v>1</v>
      </c>
      <c r="S21" s="66">
        <f t="shared" si="1"/>
        <v>9.4369421786111404E-4</v>
      </c>
      <c r="T21" s="66"/>
      <c r="U21" s="66"/>
      <c r="V21" s="66">
        <f t="shared" si="2"/>
        <v>5.9088611037599675E-4</v>
      </c>
      <c r="W21" s="66">
        <f t="shared" si="3"/>
        <v>1.5345803282371109E-3</v>
      </c>
      <c r="X21" s="67">
        <f t="shared" si="16"/>
        <v>0</v>
      </c>
      <c r="Y21" s="66">
        <f t="shared" si="4"/>
        <v>2.6735066596258298E-2</v>
      </c>
      <c r="AA21" s="59">
        <f t="shared" si="17"/>
        <v>3.4811402926486296E-2</v>
      </c>
      <c r="AB21" s="59">
        <f t="shared" si="5"/>
        <v>2.4893785310643918E-2</v>
      </c>
      <c r="AC21" s="59">
        <f t="shared" si="5"/>
        <v>1.9058313451029752E-2</v>
      </c>
      <c r="AD21" s="59">
        <f t="shared" si="5"/>
        <v>1.1095574891000855E-2</v>
      </c>
      <c r="AE21" s="59">
        <f t="shared" si="5"/>
        <v>4.5103452069505823E-3</v>
      </c>
      <c r="AF21" s="59"/>
      <c r="AG21" s="59"/>
      <c r="AH21" s="59"/>
      <c r="AI21" s="59"/>
      <c r="AJ21" s="59"/>
      <c r="AP21" s="59">
        <f t="shared" si="18"/>
        <v>3.2674959040193172E-2</v>
      </c>
      <c r="AQ21" s="59">
        <f t="shared" si="6"/>
        <v>1.0007304454114675E-2</v>
      </c>
      <c r="AR21" s="59">
        <f t="shared" si="6"/>
        <v>8.5732782270806062E-3</v>
      </c>
      <c r="AS21" s="59">
        <f t="shared" si="6"/>
        <v>6.0102655788701279E-3</v>
      </c>
      <c r="AT21" s="59">
        <f t="shared" si="6"/>
        <v>1.8228037373411003E-3</v>
      </c>
      <c r="AV21" s="62">
        <f t="shared" si="19"/>
        <v>9.4369421786111407E-2</v>
      </c>
      <c r="AY21" s="74">
        <f t="shared" si="20"/>
        <v>0.15345803282371107</v>
      </c>
      <c r="BA21" s="76">
        <f t="shared" si="21"/>
        <v>6.7486361966679467E-2</v>
      </c>
      <c r="BB21" s="76">
        <f t="shared" si="22"/>
        <v>3.4901089764758593E-2</v>
      </c>
      <c r="BC21" s="76">
        <f t="shared" si="23"/>
        <v>2.7631591678110357E-2</v>
      </c>
      <c r="BD21" s="76">
        <f t="shared" si="24"/>
        <v>1.7105840469870983E-2</v>
      </c>
      <c r="BE21" s="76">
        <f t="shared" si="25"/>
        <v>6.3331489442916824E-3</v>
      </c>
      <c r="BF21" s="77">
        <f t="shared" si="26"/>
        <v>0</v>
      </c>
      <c r="BH21" s="50">
        <v>1883</v>
      </c>
      <c r="BI21" s="78">
        <f t="shared" si="27"/>
        <v>0.22919957047963976</v>
      </c>
      <c r="BJ21" s="78">
        <f t="shared" si="28"/>
        <v>0.40943963895628427</v>
      </c>
    </row>
    <row r="22" spans="1:62">
      <c r="A22">
        <v>1884</v>
      </c>
      <c r="B22" t="s">
        <v>187</v>
      </c>
      <c r="C22" t="s">
        <v>93</v>
      </c>
      <c r="D22" s="6">
        <v>1490753</v>
      </c>
      <c r="E22" s="6"/>
      <c r="F22" s="6"/>
      <c r="G22" s="6">
        <v>723849</v>
      </c>
      <c r="H22" s="6">
        <v>2214602</v>
      </c>
      <c r="I22" s="19">
        <f t="shared" si="11"/>
        <v>0</v>
      </c>
      <c r="J22" s="6">
        <v>34053484</v>
      </c>
      <c r="K22" s="6">
        <v>1270697863.1536999</v>
      </c>
      <c r="L22" s="9">
        <f t="shared" si="0"/>
        <v>4.3776812968681855E-2</v>
      </c>
      <c r="M22" s="9"/>
      <c r="N22" s="9"/>
      <c r="O22" s="9">
        <f t="shared" si="12"/>
        <v>2.1256239156028794E-2</v>
      </c>
      <c r="P22" s="9">
        <f t="shared" si="13"/>
        <v>6.5033052124710652E-2</v>
      </c>
      <c r="Q22" s="16">
        <f t="shared" si="14"/>
        <v>0</v>
      </c>
      <c r="R22" s="9">
        <f t="shared" si="15"/>
        <v>1</v>
      </c>
      <c r="S22" s="66">
        <f t="shared" si="1"/>
        <v>1.1731766010058071E-3</v>
      </c>
      <c r="T22" s="66"/>
      <c r="U22" s="66"/>
      <c r="V22" s="66">
        <f t="shared" si="2"/>
        <v>5.6964682241890678E-4</v>
      </c>
      <c r="W22" s="66">
        <f t="shared" si="3"/>
        <v>1.742823423424714E-3</v>
      </c>
      <c r="X22" s="67">
        <f t="shared" si="16"/>
        <v>0</v>
      </c>
      <c r="Y22" s="66">
        <f t="shared" si="4"/>
        <v>2.6799040895121889E-2</v>
      </c>
      <c r="AA22" s="59">
        <f t="shared" si="17"/>
        <v>4.3276648927766684E-2</v>
      </c>
      <c r="AB22" s="59">
        <f t="shared" si="5"/>
        <v>3.0947319464457789E-2</v>
      </c>
      <c r="AC22" s="59">
        <f t="shared" si="5"/>
        <v>2.3692809569246444E-2</v>
      </c>
      <c r="AD22" s="59">
        <f t="shared" si="5"/>
        <v>1.3793735926805814E-2</v>
      </c>
      <c r="AE22" s="59">
        <f t="shared" si="5"/>
        <v>5.6071462123039864E-3</v>
      </c>
      <c r="AF22" s="59"/>
      <c r="AG22" s="59"/>
      <c r="AH22" s="59"/>
      <c r="AI22" s="59"/>
      <c r="AJ22" s="59"/>
      <c r="AP22" s="59">
        <f t="shared" si="18"/>
        <v>3.1500463901698243E-2</v>
      </c>
      <c r="AQ22" s="59">
        <f t="shared" si="6"/>
        <v>9.6475938140389399E-3</v>
      </c>
      <c r="AR22" s="59">
        <f t="shared" si="6"/>
        <v>8.2651133848145632E-3</v>
      </c>
      <c r="AS22" s="59">
        <f t="shared" si="6"/>
        <v>5.79422773488192E-3</v>
      </c>
      <c r="AT22" s="59">
        <f t="shared" si="6"/>
        <v>1.7572834064570118E-3</v>
      </c>
      <c r="AV22" s="62">
        <f t="shared" si="19"/>
        <v>0.11731766010058071</v>
      </c>
      <c r="AY22" s="74">
        <f t="shared" si="20"/>
        <v>0.17428234234247139</v>
      </c>
      <c r="BA22" s="76">
        <f t="shared" si="21"/>
        <v>7.477711282946492E-2</v>
      </c>
      <c r="BB22" s="76">
        <f t="shared" si="22"/>
        <v>4.0594913278496729E-2</v>
      </c>
      <c r="BC22" s="76">
        <f t="shared" si="23"/>
        <v>3.195792295406101E-2</v>
      </c>
      <c r="BD22" s="76">
        <f t="shared" si="24"/>
        <v>1.9587963661687732E-2</v>
      </c>
      <c r="BE22" s="76">
        <f t="shared" si="25"/>
        <v>7.3644296187609978E-3</v>
      </c>
      <c r="BF22" s="77">
        <f t="shared" si="26"/>
        <v>0</v>
      </c>
      <c r="BH22" s="50">
        <v>1884</v>
      </c>
      <c r="BI22" s="78">
        <f t="shared" si="27"/>
        <v>0.23044143479997886</v>
      </c>
      <c r="BJ22" s="78">
        <f t="shared" si="28"/>
        <v>0.42737572694125758</v>
      </c>
    </row>
    <row r="23" spans="1:62">
      <c r="A23">
        <v>1885</v>
      </c>
      <c r="B23" t="s">
        <v>187</v>
      </c>
      <c r="C23" t="s">
        <v>93</v>
      </c>
      <c r="D23" s="6">
        <v>2288454</v>
      </c>
      <c r="E23" s="6"/>
      <c r="F23" s="6"/>
      <c r="G23" s="6">
        <v>571890</v>
      </c>
      <c r="H23" s="6">
        <v>2860344</v>
      </c>
      <c r="I23" s="19">
        <f t="shared" si="11"/>
        <v>0</v>
      </c>
      <c r="J23" s="6">
        <v>31664360</v>
      </c>
      <c r="K23" s="6">
        <v>1513740535.9807761</v>
      </c>
      <c r="L23" s="9">
        <f t="shared" si="0"/>
        <v>7.2272232882647877E-2</v>
      </c>
      <c r="M23" s="9"/>
      <c r="N23" s="9"/>
      <c r="O23" s="9">
        <f t="shared" si="12"/>
        <v>1.8060999811775762E-2</v>
      </c>
      <c r="P23" s="9">
        <f t="shared" si="13"/>
        <v>9.0333232694423629E-2</v>
      </c>
      <c r="Q23" s="16">
        <f t="shared" si="14"/>
        <v>0</v>
      </c>
      <c r="R23" s="9">
        <f t="shared" si="15"/>
        <v>1</v>
      </c>
      <c r="S23" s="66">
        <f t="shared" si="1"/>
        <v>1.5117874864315998E-3</v>
      </c>
      <c r="T23" s="66"/>
      <c r="U23" s="66"/>
      <c r="V23" s="66">
        <f t="shared" si="2"/>
        <v>3.777992241117224E-4</v>
      </c>
      <c r="W23" s="66">
        <f t="shared" si="3"/>
        <v>1.8895867105433221E-3</v>
      </c>
      <c r="X23" s="67">
        <f t="shared" si="16"/>
        <v>0</v>
      </c>
      <c r="Y23" s="66">
        <f t="shared" si="4"/>
        <v>2.0917957369414149E-2</v>
      </c>
      <c r="AA23" s="59">
        <f t="shared" si="17"/>
        <v>5.5767474604931477E-2</v>
      </c>
      <c r="AB23" s="59">
        <f t="shared" si="5"/>
        <v>3.9879563115098965E-2</v>
      </c>
      <c r="AC23" s="59">
        <f t="shared" si="5"/>
        <v>3.0531203055435243E-2</v>
      </c>
      <c r="AD23" s="59">
        <f t="shared" si="5"/>
        <v>1.7774985750149474E-2</v>
      </c>
      <c r="AE23" s="59">
        <f t="shared" si="5"/>
        <v>7.2255221175448149E-3</v>
      </c>
      <c r="AF23" s="59"/>
      <c r="AG23" s="59"/>
      <c r="AH23" s="59"/>
      <c r="AI23" s="59"/>
      <c r="AJ23" s="59"/>
      <c r="AP23" s="59">
        <f t="shared" si="18"/>
        <v>2.0891630309962952E-2</v>
      </c>
      <c r="AQ23" s="59">
        <f t="shared" si="6"/>
        <v>6.3984442887115986E-3</v>
      </c>
      <c r="AR23" s="59">
        <f t="shared" si="6"/>
        <v>5.4815603301690864E-3</v>
      </c>
      <c r="AS23" s="59">
        <f t="shared" si="6"/>
        <v>3.8428279706179515E-3</v>
      </c>
      <c r="AT23" s="59">
        <f t="shared" si="6"/>
        <v>1.1654595117106519E-3</v>
      </c>
      <c r="AV23" s="62">
        <f t="shared" si="19"/>
        <v>0.15117874864315997</v>
      </c>
      <c r="AY23" s="74">
        <f t="shared" si="20"/>
        <v>0.18895867105433223</v>
      </c>
      <c r="BA23" s="76">
        <f t="shared" si="21"/>
        <v>7.665910491489443E-2</v>
      </c>
      <c r="BB23" s="76">
        <f t="shared" si="22"/>
        <v>4.6278007403810564E-2</v>
      </c>
      <c r="BC23" s="76">
        <f t="shared" si="23"/>
        <v>3.6012763385604329E-2</v>
      </c>
      <c r="BD23" s="76">
        <f t="shared" si="24"/>
        <v>2.1617813720767425E-2</v>
      </c>
      <c r="BE23" s="76">
        <f t="shared" si="25"/>
        <v>8.3909816292554659E-3</v>
      </c>
      <c r="BF23" s="77">
        <f t="shared" si="26"/>
        <v>0</v>
      </c>
      <c r="BH23" s="50">
        <v>1885</v>
      </c>
      <c r="BI23" s="78">
        <f t="shared" si="27"/>
        <v>0.23300021549053523</v>
      </c>
      <c r="BJ23" s="78">
        <f t="shared" si="28"/>
        <v>0.46977803126693246</v>
      </c>
    </row>
    <row r="24" spans="1:62">
      <c r="A24">
        <v>1886</v>
      </c>
      <c r="B24" t="s">
        <v>187</v>
      </c>
      <c r="C24" t="s">
        <v>93</v>
      </c>
      <c r="D24" s="6">
        <v>2146747</v>
      </c>
      <c r="E24" s="6"/>
      <c r="F24" s="6"/>
      <c r="G24" s="6">
        <v>686997</v>
      </c>
      <c r="H24" s="6">
        <v>2833744</v>
      </c>
      <c r="I24" s="19">
        <f t="shared" si="11"/>
        <v>0</v>
      </c>
      <c r="J24" s="6">
        <v>29367638</v>
      </c>
      <c r="K24" s="6">
        <v>1543469382.9695294</v>
      </c>
      <c r="L24" s="9">
        <f t="shared" si="0"/>
        <v>7.3099069118190571E-2</v>
      </c>
      <c r="M24" s="9"/>
      <c r="N24" s="9"/>
      <c r="O24" s="9">
        <f t="shared" si="12"/>
        <v>2.3392994697087999E-2</v>
      </c>
      <c r="P24" s="9">
        <f t="shared" si="13"/>
        <v>9.649206381527857E-2</v>
      </c>
      <c r="Q24" s="16">
        <f t="shared" si="14"/>
        <v>0</v>
      </c>
      <c r="R24" s="9">
        <f t="shared" si="15"/>
        <v>1</v>
      </c>
      <c r="S24" s="66">
        <f t="shared" si="1"/>
        <v>1.3908581690618351E-3</v>
      </c>
      <c r="T24" s="66"/>
      <c r="U24" s="66"/>
      <c r="V24" s="66">
        <f t="shared" si="2"/>
        <v>4.450992080440655E-4</v>
      </c>
      <c r="W24" s="66">
        <f t="shared" si="3"/>
        <v>1.8359573771059006E-3</v>
      </c>
      <c r="X24" s="67">
        <f t="shared" si="16"/>
        <v>0</v>
      </c>
      <c r="Y24" s="66">
        <f t="shared" si="4"/>
        <v>1.9027029835537571E-2</v>
      </c>
      <c r="AA24" s="59">
        <f t="shared" si="17"/>
        <v>5.1306581327313271E-2</v>
      </c>
      <c r="AB24" s="59">
        <f t="shared" si="17"/>
        <v>3.6689558972455495E-2</v>
      </c>
      <c r="AC24" s="59">
        <f t="shared" si="17"/>
        <v>2.8088983115722502E-2</v>
      </c>
      <c r="AD24" s="59">
        <f t="shared" si="17"/>
        <v>1.6353147752206681E-2</v>
      </c>
      <c r="AE24" s="59">
        <f t="shared" si="17"/>
        <v>6.6475457384855587E-3</v>
      </c>
      <c r="AF24" s="59"/>
      <c r="AG24" s="59"/>
      <c r="AH24" s="59"/>
      <c r="AI24" s="59"/>
      <c r="AJ24" s="59"/>
      <c r="AP24" s="59">
        <f t="shared" si="18"/>
        <v>2.4613200642688612E-2</v>
      </c>
      <c r="AQ24" s="59">
        <f t="shared" si="18"/>
        <v>7.5382433415940942E-3</v>
      </c>
      <c r="AR24" s="59">
        <f t="shared" si="18"/>
        <v>6.4580285137973712E-3</v>
      </c>
      <c r="AS24" s="59">
        <f t="shared" si="18"/>
        <v>4.5273774460315571E-3</v>
      </c>
      <c r="AT24" s="59">
        <f t="shared" si="18"/>
        <v>1.3730708602949159E-3</v>
      </c>
      <c r="AV24" s="62">
        <f t="shared" si="19"/>
        <v>0.13908581690618352</v>
      </c>
      <c r="AY24" s="74">
        <f t="shared" si="20"/>
        <v>0.18359573771059007</v>
      </c>
      <c r="BA24" s="76">
        <f t="shared" si="21"/>
        <v>7.5919781970001876E-2</v>
      </c>
      <c r="BB24" s="76">
        <f t="shared" si="22"/>
        <v>4.4227802314049589E-2</v>
      </c>
      <c r="BC24" s="76">
        <f t="shared" si="23"/>
        <v>3.4547011629519876E-2</v>
      </c>
      <c r="BD24" s="76">
        <f t="shared" si="24"/>
        <v>2.0880525198238239E-2</v>
      </c>
      <c r="BE24" s="76">
        <f t="shared" si="25"/>
        <v>8.0206165987804744E-3</v>
      </c>
      <c r="BF24" s="77">
        <f t="shared" si="26"/>
        <v>0</v>
      </c>
      <c r="BH24" s="50">
        <v>1886</v>
      </c>
      <c r="BI24" s="78">
        <f t="shared" si="27"/>
        <v>0.2321652791504254</v>
      </c>
      <c r="BJ24" s="78">
        <f t="shared" si="28"/>
        <v>0.45504624398381976</v>
      </c>
    </row>
    <row r="25" spans="1:62">
      <c r="A25">
        <v>1887</v>
      </c>
      <c r="B25" t="s">
        <v>187</v>
      </c>
      <c r="C25" t="s">
        <v>93</v>
      </c>
      <c r="D25" s="6">
        <v>2746526</v>
      </c>
      <c r="E25" s="6"/>
      <c r="F25" s="6"/>
      <c r="G25" s="6">
        <v>818136</v>
      </c>
      <c r="H25" s="6">
        <v>3564662</v>
      </c>
      <c r="I25" s="19">
        <f t="shared" si="11"/>
        <v>0</v>
      </c>
      <c r="J25" s="6">
        <v>34793248</v>
      </c>
      <c r="K25" s="6">
        <v>2054024935.2252741</v>
      </c>
      <c r="L25" s="9">
        <f t="shared" si="0"/>
        <v>7.8938476798716808E-2</v>
      </c>
      <c r="M25" s="9"/>
      <c r="N25" s="9"/>
      <c r="O25" s="9">
        <f t="shared" si="12"/>
        <v>2.3514217471159921E-2</v>
      </c>
      <c r="P25" s="9">
        <f t="shared" si="13"/>
        <v>0.10245269426987673</v>
      </c>
      <c r="Q25" s="16">
        <f t="shared" si="14"/>
        <v>0</v>
      </c>
      <c r="R25" s="9">
        <f t="shared" si="15"/>
        <v>1</v>
      </c>
      <c r="S25" s="66">
        <f t="shared" si="1"/>
        <v>1.3371434557092055E-3</v>
      </c>
      <c r="T25" s="66"/>
      <c r="U25" s="66"/>
      <c r="V25" s="66">
        <f t="shared" si="2"/>
        <v>3.9830869916400083E-4</v>
      </c>
      <c r="W25" s="66">
        <f t="shared" si="3"/>
        <v>1.7354521548732064E-3</v>
      </c>
      <c r="X25" s="67">
        <f t="shared" si="16"/>
        <v>0</v>
      </c>
      <c r="Y25" s="66">
        <f t="shared" si="4"/>
        <v>1.6939058237958573E-2</v>
      </c>
      <c r="AA25" s="59">
        <f t="shared" si="17"/>
        <v>4.9325129608940761E-2</v>
      </c>
      <c r="AB25" s="59">
        <f t="shared" si="17"/>
        <v>3.5272614249350354E-2</v>
      </c>
      <c r="AC25" s="59">
        <f t="shared" si="17"/>
        <v>2.7004191215304934E-2</v>
      </c>
      <c r="AD25" s="59">
        <f t="shared" si="17"/>
        <v>1.5721591880111192E-2</v>
      </c>
      <c r="AE25" s="59">
        <f t="shared" si="17"/>
        <v>6.3908186172133017E-3</v>
      </c>
      <c r="AF25" s="59"/>
      <c r="AG25" s="59"/>
      <c r="AH25" s="59"/>
      <c r="AI25" s="59"/>
      <c r="AJ25" s="59"/>
      <c r="AP25" s="59">
        <f t="shared" si="18"/>
        <v>2.2025768082879343E-2</v>
      </c>
      <c r="AQ25" s="59">
        <f t="shared" si="18"/>
        <v>6.7457947466731455E-3</v>
      </c>
      <c r="AR25" s="59">
        <f t="shared" si="18"/>
        <v>5.7791361790964953E-3</v>
      </c>
      <c r="AS25" s="59">
        <f t="shared" si="18"/>
        <v>4.0514424392656678E-3</v>
      </c>
      <c r="AT25" s="59">
        <f t="shared" si="18"/>
        <v>1.2287284684854326E-3</v>
      </c>
      <c r="AV25" s="62">
        <f t="shared" si="19"/>
        <v>0.13371434557092055</v>
      </c>
      <c r="AY25" s="74">
        <f t="shared" si="20"/>
        <v>0.17354521548732063</v>
      </c>
      <c r="BA25" s="76">
        <f t="shared" si="21"/>
        <v>7.1350897691820098E-2</v>
      </c>
      <c r="BB25" s="76">
        <f t="shared" si="22"/>
        <v>4.20184089960235E-2</v>
      </c>
      <c r="BC25" s="76">
        <f t="shared" si="23"/>
        <v>3.2783327394401429E-2</v>
      </c>
      <c r="BD25" s="76">
        <f t="shared" si="24"/>
        <v>1.977303431937686E-2</v>
      </c>
      <c r="BE25" s="76">
        <f t="shared" si="25"/>
        <v>7.6195470856987345E-3</v>
      </c>
      <c r="BF25" s="77">
        <f t="shared" si="26"/>
        <v>0</v>
      </c>
      <c r="BH25" s="50">
        <v>1887</v>
      </c>
      <c r="BI25" s="78">
        <f t="shared" si="27"/>
        <v>0.23242140719980614</v>
      </c>
      <c r="BJ25" s="78">
        <f t="shared" si="28"/>
        <v>0.45946622193878606</v>
      </c>
    </row>
    <row r="26" spans="1:62">
      <c r="A26">
        <v>1888</v>
      </c>
      <c r="B26" t="s">
        <v>187</v>
      </c>
      <c r="C26" t="s">
        <v>93</v>
      </c>
      <c r="D26" s="6">
        <v>2767796</v>
      </c>
      <c r="E26" s="6"/>
      <c r="F26" s="6"/>
      <c r="G26" s="6">
        <v>948837</v>
      </c>
      <c r="H26" s="6">
        <v>3716633</v>
      </c>
      <c r="I26" s="19">
        <f t="shared" si="11"/>
        <v>0</v>
      </c>
      <c r="J26" s="6">
        <v>35286054</v>
      </c>
      <c r="K26" s="6">
        <v>2412851183.5101194</v>
      </c>
      <c r="L26" s="9">
        <f t="shared" si="0"/>
        <v>7.8438807581034706E-2</v>
      </c>
      <c r="M26" s="9"/>
      <c r="N26" s="9"/>
      <c r="O26" s="9">
        <f t="shared" si="12"/>
        <v>2.6889858525977431E-2</v>
      </c>
      <c r="P26" s="9">
        <f t="shared" si="13"/>
        <v>0.10532866610701214</v>
      </c>
      <c r="Q26" s="16">
        <f t="shared" si="14"/>
        <v>0</v>
      </c>
      <c r="R26" s="9">
        <f t="shared" si="15"/>
        <v>1</v>
      </c>
      <c r="S26" s="66">
        <f t="shared" si="1"/>
        <v>1.1471059711082227E-3</v>
      </c>
      <c r="T26" s="66"/>
      <c r="U26" s="66"/>
      <c r="V26" s="66">
        <f t="shared" si="2"/>
        <v>3.9324306715827779E-4</v>
      </c>
      <c r="W26" s="66">
        <f t="shared" si="3"/>
        <v>1.5403490382665005E-3</v>
      </c>
      <c r="X26" s="67">
        <f t="shared" si="16"/>
        <v>0</v>
      </c>
      <c r="Y26" s="66">
        <f t="shared" si="4"/>
        <v>1.4624214804937643E-2</v>
      </c>
      <c r="AA26" s="59">
        <f t="shared" si="17"/>
        <v>4.2314944188312956E-2</v>
      </c>
      <c r="AB26" s="59">
        <f t="shared" si="17"/>
        <v>3.0259600231574629E-2</v>
      </c>
      <c r="AC26" s="59">
        <f t="shared" si="17"/>
        <v>2.3166301907071623E-2</v>
      </c>
      <c r="AD26" s="59">
        <f t="shared" si="17"/>
        <v>1.3487208005992818E-2</v>
      </c>
      <c r="AE26" s="59">
        <f t="shared" si="17"/>
        <v>5.4825427778702508E-3</v>
      </c>
      <c r="AF26" s="59"/>
      <c r="AG26" s="59"/>
      <c r="AH26" s="59"/>
      <c r="AI26" s="59"/>
      <c r="AJ26" s="59"/>
      <c r="AP26" s="59">
        <f t="shared" si="18"/>
        <v>2.1745647573371399E-2</v>
      </c>
      <c r="AQ26" s="59">
        <f t="shared" si="18"/>
        <v>6.6600027118908075E-3</v>
      </c>
      <c r="AR26" s="59">
        <f t="shared" si="18"/>
        <v>5.7056379671425314E-3</v>
      </c>
      <c r="AS26" s="59">
        <f t="shared" si="18"/>
        <v>3.9999167845843515E-3</v>
      </c>
      <c r="AT26" s="59">
        <f t="shared" si="18"/>
        <v>1.2131016788386915E-3</v>
      </c>
      <c r="AV26" s="62">
        <f t="shared" si="19"/>
        <v>0.11471059711082228</v>
      </c>
      <c r="AY26" s="74">
        <f t="shared" si="20"/>
        <v>0.15403490382665005</v>
      </c>
      <c r="BA26" s="76">
        <f t="shared" si="21"/>
        <v>6.4060591761684355E-2</v>
      </c>
      <c r="BB26" s="76">
        <f t="shared" si="22"/>
        <v>3.6919602943465434E-2</v>
      </c>
      <c r="BC26" s="76">
        <f t="shared" si="23"/>
        <v>2.8871939874214155E-2</v>
      </c>
      <c r="BD26" s="76">
        <f t="shared" si="24"/>
        <v>1.7487124790577169E-2</v>
      </c>
      <c r="BE26" s="76">
        <f t="shared" si="25"/>
        <v>6.6956444567089421E-3</v>
      </c>
      <c r="BF26" s="77">
        <f t="shared" si="26"/>
        <v>0</v>
      </c>
      <c r="BH26" s="50">
        <v>1888</v>
      </c>
      <c r="BI26" s="78">
        <f t="shared" si="27"/>
        <v>0.23190836798219075</v>
      </c>
      <c r="BJ26" s="78">
        <f t="shared" si="28"/>
        <v>0.4506973644830255</v>
      </c>
    </row>
    <row r="27" spans="1:62">
      <c r="A27">
        <v>1889</v>
      </c>
      <c r="B27" t="s">
        <v>187</v>
      </c>
      <c r="C27" t="s">
        <v>93</v>
      </c>
      <c r="D27" s="6">
        <v>2995521</v>
      </c>
      <c r="E27" s="6"/>
      <c r="F27" s="6"/>
      <c r="G27" s="6">
        <v>683577</v>
      </c>
      <c r="H27" s="6">
        <v>3679098</v>
      </c>
      <c r="I27" s="19">
        <f t="shared" si="11"/>
        <v>0</v>
      </c>
      <c r="J27" s="6">
        <v>31126344</v>
      </c>
      <c r="K27" s="6">
        <v>2678938387.1004906</v>
      </c>
      <c r="L27" s="9">
        <f t="shared" si="0"/>
        <v>9.6237482950133818E-2</v>
      </c>
      <c r="M27" s="9"/>
      <c r="N27" s="9"/>
      <c r="O27" s="9">
        <f t="shared" si="12"/>
        <v>2.1961364945398021E-2</v>
      </c>
      <c r="P27" s="9">
        <f t="shared" si="13"/>
        <v>0.11819884789553184</v>
      </c>
      <c r="Q27" s="16">
        <f t="shared" si="14"/>
        <v>0</v>
      </c>
      <c r="R27" s="9">
        <f t="shared" si="15"/>
        <v>1</v>
      </c>
      <c r="S27" s="66">
        <f t="shared" si="1"/>
        <v>1.1181746524757362E-3</v>
      </c>
      <c r="T27" s="66"/>
      <c r="U27" s="66"/>
      <c r="V27" s="66">
        <f t="shared" si="2"/>
        <v>2.5516712265258909E-4</v>
      </c>
      <c r="W27" s="66">
        <f t="shared" si="3"/>
        <v>1.3733417751283252E-3</v>
      </c>
      <c r="X27" s="67">
        <f t="shared" si="16"/>
        <v>0</v>
      </c>
      <c r="Y27" s="66">
        <f t="shared" si="4"/>
        <v>1.1618909994301563E-2</v>
      </c>
      <c r="AA27" s="59">
        <f t="shared" si="17"/>
        <v>4.1247713118069955E-2</v>
      </c>
      <c r="AB27" s="59">
        <f t="shared" si="17"/>
        <v>2.9496418661570618E-2</v>
      </c>
      <c r="AC27" s="59">
        <f t="shared" si="17"/>
        <v>2.2582021396908854E-2</v>
      </c>
      <c r="AD27" s="59">
        <f t="shared" si="17"/>
        <v>1.314704526417828E-2</v>
      </c>
      <c r="AE27" s="59">
        <f t="shared" si="17"/>
        <v>5.3442668068459159E-3</v>
      </c>
      <c r="AF27" s="59"/>
      <c r="AG27" s="59"/>
      <c r="AH27" s="59"/>
      <c r="AI27" s="59"/>
      <c r="AJ27" s="59"/>
      <c r="AP27" s="59">
        <f t="shared" si="18"/>
        <v>1.4110291534475013E-2</v>
      </c>
      <c r="AQ27" s="59">
        <f t="shared" si="18"/>
        <v>4.3215351287238706E-3</v>
      </c>
      <c r="AR27" s="59">
        <f t="shared" si="18"/>
        <v>3.7022679979940771E-3</v>
      </c>
      <c r="AS27" s="59">
        <f t="shared" si="18"/>
        <v>2.5954615402320139E-3</v>
      </c>
      <c r="AT27" s="59">
        <f t="shared" si="18"/>
        <v>7.8715606383393619E-4</v>
      </c>
      <c r="AV27" s="62">
        <f t="shared" si="19"/>
        <v>0.11181746524757362</v>
      </c>
      <c r="AY27" s="74">
        <f t="shared" si="20"/>
        <v>0.13733417751283253</v>
      </c>
      <c r="BA27" s="76">
        <f t="shared" si="21"/>
        <v>5.5358004652544965E-2</v>
      </c>
      <c r="BB27" s="76">
        <f t="shared" si="22"/>
        <v>3.3817953790294487E-2</v>
      </c>
      <c r="BC27" s="76">
        <f t="shared" si="23"/>
        <v>2.6284289394902932E-2</v>
      </c>
      <c r="BD27" s="76">
        <f t="shared" si="24"/>
        <v>1.5742506804410292E-2</v>
      </c>
      <c r="BE27" s="76">
        <f t="shared" si="25"/>
        <v>6.1314228706798521E-3</v>
      </c>
      <c r="BF27" s="77">
        <f t="shared" si="26"/>
        <v>0</v>
      </c>
      <c r="BH27" s="50">
        <v>1889</v>
      </c>
      <c r="BI27" s="78">
        <f t="shared" si="27"/>
        <v>0.23327329792179438</v>
      </c>
      <c r="BJ27" s="78">
        <f t="shared" si="28"/>
        <v>0.47480557798057427</v>
      </c>
    </row>
    <row r="28" spans="1:62">
      <c r="A28">
        <v>1890</v>
      </c>
      <c r="B28" t="s">
        <v>187</v>
      </c>
      <c r="C28" t="s">
        <v>93</v>
      </c>
      <c r="D28" s="6">
        <v>2738117</v>
      </c>
      <c r="E28" s="6"/>
      <c r="F28" s="6"/>
      <c r="G28" s="6">
        <v>634794</v>
      </c>
      <c r="H28" s="6">
        <v>3372911</v>
      </c>
      <c r="I28" s="19">
        <f t="shared" si="11"/>
        <v>0</v>
      </c>
      <c r="J28" s="6">
        <v>33580951</v>
      </c>
      <c r="K28" s="6">
        <v>2813138889.7808509</v>
      </c>
      <c r="L28" s="9">
        <f t="shared" si="0"/>
        <v>8.1537803977022566E-2</v>
      </c>
      <c r="M28" s="9"/>
      <c r="N28" s="9"/>
      <c r="O28" s="9">
        <f t="shared" si="12"/>
        <v>1.8903395558988189E-2</v>
      </c>
      <c r="P28" s="9">
        <f t="shared" si="13"/>
        <v>0.10044119953601076</v>
      </c>
      <c r="Q28" s="16">
        <f t="shared" si="14"/>
        <v>0</v>
      </c>
      <c r="R28" s="9">
        <f t="shared" si="15"/>
        <v>1</v>
      </c>
      <c r="S28" s="66">
        <f t="shared" si="1"/>
        <v>9.7333160831362465E-4</v>
      </c>
      <c r="T28" s="66"/>
      <c r="U28" s="66"/>
      <c r="V28" s="66">
        <f t="shared" si="2"/>
        <v>2.2565327375266981E-4</v>
      </c>
      <c r="W28" s="66">
        <f t="shared" si="3"/>
        <v>1.1989848820662945E-3</v>
      </c>
      <c r="X28" s="67">
        <f t="shared" si="16"/>
        <v>0</v>
      </c>
      <c r="Y28" s="66">
        <f t="shared" si="4"/>
        <v>1.1937182028938509E-2</v>
      </c>
      <c r="AA28" s="59">
        <f t="shared" si="17"/>
        <v>3.5904679881250665E-2</v>
      </c>
      <c r="AB28" s="59">
        <f t="shared" si="17"/>
        <v>2.5675592405705626E-2</v>
      </c>
      <c r="AC28" s="59">
        <f t="shared" si="17"/>
        <v>1.9656853387403118E-2</v>
      </c>
      <c r="AD28" s="59">
        <f t="shared" si="17"/>
        <v>1.1444039339670458E-2</v>
      </c>
      <c r="AE28" s="59">
        <f t="shared" si="17"/>
        <v>4.6519958173325965E-3</v>
      </c>
      <c r="AF28" s="59"/>
      <c r="AG28" s="59"/>
      <c r="AH28" s="59"/>
      <c r="AI28" s="59"/>
      <c r="AJ28" s="59"/>
      <c r="AP28" s="59">
        <f t="shared" si="18"/>
        <v>1.2478227779736114E-2</v>
      </c>
      <c r="AQ28" s="59">
        <f t="shared" si="18"/>
        <v>3.8216857222683896E-3</v>
      </c>
      <c r="AR28" s="59">
        <f t="shared" si="18"/>
        <v>3.274045987478354E-3</v>
      </c>
      <c r="AS28" s="59">
        <f t="shared" si="18"/>
        <v>2.2952580542670398E-3</v>
      </c>
      <c r="AT28" s="59">
        <f t="shared" si="18"/>
        <v>6.9610983151708532E-4</v>
      </c>
      <c r="AV28" s="62">
        <f t="shared" si="19"/>
        <v>9.7333160831362467E-2</v>
      </c>
      <c r="AY28" s="74">
        <f t="shared" si="20"/>
        <v>0.11989848820662945</v>
      </c>
      <c r="BA28" s="76">
        <f t="shared" si="21"/>
        <v>4.8382907660986782E-2</v>
      </c>
      <c r="BB28" s="76">
        <f t="shared" si="22"/>
        <v>2.9497278127974015E-2</v>
      </c>
      <c r="BC28" s="76">
        <f t="shared" si="23"/>
        <v>2.2930899374881471E-2</v>
      </c>
      <c r="BD28" s="76">
        <f t="shared" si="24"/>
        <v>1.3739297393937498E-2</v>
      </c>
      <c r="BE28" s="76">
        <f t="shared" si="25"/>
        <v>5.348105648849682E-3</v>
      </c>
      <c r="BF28" s="77">
        <f t="shared" si="26"/>
        <v>0</v>
      </c>
      <c r="BH28" s="50">
        <v>1890</v>
      </c>
      <c r="BI28" s="78">
        <f t="shared" si="27"/>
        <v>0.23322703403024839</v>
      </c>
      <c r="BJ28" s="78">
        <f t="shared" si="28"/>
        <v>0.47394628565020369</v>
      </c>
    </row>
    <row r="29" spans="1:62">
      <c r="A29">
        <v>1891</v>
      </c>
      <c r="B29" t="s">
        <v>187</v>
      </c>
      <c r="C29" t="s">
        <v>93</v>
      </c>
      <c r="D29" s="6">
        <v>1626896</v>
      </c>
      <c r="E29" s="6"/>
      <c r="F29" s="6"/>
      <c r="G29" s="6">
        <v>407571</v>
      </c>
      <c r="H29" s="6">
        <v>2034467</v>
      </c>
      <c r="I29" s="19">
        <f t="shared" si="11"/>
        <v>0</v>
      </c>
      <c r="J29" s="6">
        <v>24269098</v>
      </c>
      <c r="K29" s="6">
        <v>2764907419.2076416</v>
      </c>
      <c r="L29" s="9">
        <f t="shared" si="0"/>
        <v>6.703570112082452E-2</v>
      </c>
      <c r="M29" s="9"/>
      <c r="N29" s="9"/>
      <c r="O29" s="9">
        <f t="shared" si="12"/>
        <v>1.6793825629613429E-2</v>
      </c>
      <c r="P29" s="9">
        <f t="shared" si="13"/>
        <v>8.3829526750437949E-2</v>
      </c>
      <c r="Q29" s="16">
        <f t="shared" si="14"/>
        <v>0</v>
      </c>
      <c r="R29" s="9">
        <f t="shared" si="15"/>
        <v>1</v>
      </c>
      <c r="S29" s="66">
        <f t="shared" si="1"/>
        <v>5.8840885184728196E-4</v>
      </c>
      <c r="T29" s="66"/>
      <c r="U29" s="66"/>
      <c r="V29" s="66">
        <f t="shared" si="2"/>
        <v>1.4740855233293866E-4</v>
      </c>
      <c r="W29" s="66">
        <f t="shared" si="3"/>
        <v>7.358174041802207E-4</v>
      </c>
      <c r="X29" s="67">
        <f t="shared" si="16"/>
        <v>0</v>
      </c>
      <c r="Y29" s="66">
        <f t="shared" si="4"/>
        <v>8.7775445323789395E-3</v>
      </c>
      <c r="AA29" s="59">
        <f t="shared" si="17"/>
        <v>2.1705481754028824E-2</v>
      </c>
      <c r="AB29" s="59">
        <f t="shared" si="17"/>
        <v>1.5521684201867671E-2</v>
      </c>
      <c r="AC29" s="59">
        <f t="shared" si="17"/>
        <v>1.1883171607517926E-2</v>
      </c>
      <c r="AD29" s="59">
        <f t="shared" si="17"/>
        <v>6.9182732697003705E-3</v>
      </c>
      <c r="AE29" s="59">
        <f t="shared" si="17"/>
        <v>2.8122743516134046E-3</v>
      </c>
      <c r="AF29" s="59"/>
      <c r="AG29" s="59"/>
      <c r="AH29" s="59"/>
      <c r="AI29" s="59"/>
      <c r="AJ29" s="59"/>
      <c r="AP29" s="59">
        <f t="shared" si="18"/>
        <v>8.1514327804862938E-3</v>
      </c>
      <c r="AQ29" s="59">
        <f t="shared" si="18"/>
        <v>2.4965255341631363E-3</v>
      </c>
      <c r="AR29" s="59">
        <f t="shared" si="18"/>
        <v>2.1387785395687864E-3</v>
      </c>
      <c r="AS29" s="59">
        <f t="shared" si="18"/>
        <v>1.4993829310930562E-3</v>
      </c>
      <c r="AT29" s="59">
        <f t="shared" si="18"/>
        <v>4.5473544798259465E-4</v>
      </c>
      <c r="AV29" s="62">
        <f t="shared" si="19"/>
        <v>5.8840885184728194E-2</v>
      </c>
      <c r="AY29" s="74">
        <f t="shared" si="20"/>
        <v>7.3581740418022054E-2</v>
      </c>
      <c r="BA29" s="76">
        <f t="shared" si="21"/>
        <v>2.9856914534515118E-2</v>
      </c>
      <c r="BB29" s="76">
        <f t="shared" si="22"/>
        <v>1.8018209736030806E-2</v>
      </c>
      <c r="BC29" s="76">
        <f t="shared" si="23"/>
        <v>1.4021950147086713E-2</v>
      </c>
      <c r="BD29" s="76">
        <f t="shared" si="24"/>
        <v>8.4176562007934261E-3</v>
      </c>
      <c r="BE29" s="76">
        <f t="shared" si="25"/>
        <v>3.2670097995959992E-3</v>
      </c>
      <c r="BF29" s="77">
        <f t="shared" si="26"/>
        <v>0</v>
      </c>
      <c r="BH29" s="50">
        <v>1891</v>
      </c>
      <c r="BI29" s="78">
        <f t="shared" si="27"/>
        <v>0.23299254136021683</v>
      </c>
      <c r="BJ29" s="78">
        <f t="shared" si="28"/>
        <v>0.46963828532506574</v>
      </c>
    </row>
    <row r="30" spans="1:62">
      <c r="A30">
        <v>1892</v>
      </c>
      <c r="B30" t="s">
        <v>187</v>
      </c>
      <c r="C30" t="s">
        <v>93</v>
      </c>
      <c r="D30" s="6">
        <v>850442</v>
      </c>
      <c r="E30" s="6"/>
      <c r="F30" s="6"/>
      <c r="G30" s="6">
        <v>512530</v>
      </c>
      <c r="H30" s="6">
        <v>1362972</v>
      </c>
      <c r="I30" s="19">
        <f t="shared" si="11"/>
        <v>0</v>
      </c>
      <c r="J30" s="6">
        <v>22334033</v>
      </c>
      <c r="K30" s="6">
        <v>3424925217.1340427</v>
      </c>
      <c r="L30" s="9">
        <f t="shared" si="0"/>
        <v>3.8078299606703364E-2</v>
      </c>
      <c r="M30" s="9"/>
      <c r="N30" s="9"/>
      <c r="O30" s="9">
        <f t="shared" si="12"/>
        <v>2.2948385542369353E-2</v>
      </c>
      <c r="P30" s="9">
        <f t="shared" si="13"/>
        <v>6.1026685149072717E-2</v>
      </c>
      <c r="Q30" s="16">
        <f t="shared" si="14"/>
        <v>0</v>
      </c>
      <c r="R30" s="9">
        <f t="shared" si="15"/>
        <v>1</v>
      </c>
      <c r="S30" s="66">
        <f t="shared" si="1"/>
        <v>2.4830965527231129E-4</v>
      </c>
      <c r="T30" s="66"/>
      <c r="U30" s="66"/>
      <c r="V30" s="66">
        <f t="shared" si="2"/>
        <v>1.4964706307627997E-4</v>
      </c>
      <c r="W30" s="66">
        <f t="shared" si="3"/>
        <v>3.9795671834859126E-4</v>
      </c>
      <c r="X30" s="67">
        <f t="shared" si="16"/>
        <v>0</v>
      </c>
      <c r="Y30" s="66">
        <f t="shared" si="4"/>
        <v>6.5210279302649965E-3</v>
      </c>
      <c r="AA30" s="59">
        <f t="shared" si="17"/>
        <v>9.1597546076026722E-3</v>
      </c>
      <c r="AB30" s="59">
        <f t="shared" si="17"/>
        <v>6.5501802722909615E-3</v>
      </c>
      <c r="AC30" s="59">
        <f t="shared" si="17"/>
        <v>5.0147210330723103E-3</v>
      </c>
      <c r="AD30" s="59">
        <f t="shared" si="17"/>
        <v>2.9195244858838546E-3</v>
      </c>
      <c r="AE30" s="59">
        <f t="shared" si="17"/>
        <v>1.1867851283813295E-3</v>
      </c>
      <c r="AF30" s="59"/>
      <c r="AG30" s="59"/>
      <c r="AH30" s="59"/>
      <c r="AI30" s="59"/>
      <c r="AJ30" s="59"/>
      <c r="AP30" s="59">
        <f t="shared" si="18"/>
        <v>8.2752184738124849E-3</v>
      </c>
      <c r="AQ30" s="59">
        <f t="shared" si="18"/>
        <v>2.5344371691449915E-3</v>
      </c>
      <c r="AR30" s="59">
        <f t="shared" si="18"/>
        <v>2.1712575149245654E-3</v>
      </c>
      <c r="AS30" s="59">
        <f t="shared" si="18"/>
        <v>1.5221521988629046E-3</v>
      </c>
      <c r="AT30" s="59">
        <f t="shared" si="18"/>
        <v>4.6164095088305093E-4</v>
      </c>
      <c r="AV30" s="62">
        <f t="shared" si="19"/>
        <v>2.483096552723113E-2</v>
      </c>
      <c r="AY30" s="74">
        <f t="shared" si="20"/>
        <v>3.9795671834859131E-2</v>
      </c>
      <c r="BA30" s="76">
        <f t="shared" si="21"/>
        <v>1.7434973081415159E-2</v>
      </c>
      <c r="BB30" s="76">
        <f t="shared" si="22"/>
        <v>9.0846174414359535E-3</v>
      </c>
      <c r="BC30" s="76">
        <f t="shared" si="23"/>
        <v>7.1859785479968762E-3</v>
      </c>
      <c r="BD30" s="76">
        <f t="shared" si="24"/>
        <v>4.4416766847467596E-3</v>
      </c>
      <c r="BE30" s="76">
        <f t="shared" si="25"/>
        <v>1.6484260792643804E-3</v>
      </c>
      <c r="BF30" s="77">
        <f t="shared" si="26"/>
        <v>0</v>
      </c>
      <c r="BH30" s="50">
        <v>1892</v>
      </c>
      <c r="BI30" s="78">
        <f t="shared" si="27"/>
        <v>0.22939479546928046</v>
      </c>
      <c r="BJ30" s="78">
        <f t="shared" si="28"/>
        <v>0.41215885533295049</v>
      </c>
    </row>
    <row r="31" spans="1:62">
      <c r="A31">
        <v>1893</v>
      </c>
      <c r="B31" t="s">
        <v>187</v>
      </c>
      <c r="C31" t="s">
        <v>93</v>
      </c>
      <c r="D31" s="6">
        <v>917220</v>
      </c>
      <c r="E31" s="6"/>
      <c r="F31" s="6"/>
      <c r="G31" s="6">
        <v>645866</v>
      </c>
      <c r="H31" s="6">
        <v>1563086</v>
      </c>
      <c r="I31" s="19">
        <f t="shared" si="11"/>
        <v>0</v>
      </c>
      <c r="J31" s="6">
        <v>28581370</v>
      </c>
      <c r="K31" s="6">
        <v>3758221740.1615119</v>
      </c>
      <c r="L31" s="9">
        <f t="shared" si="0"/>
        <v>3.2091533750831396E-2</v>
      </c>
      <c r="M31" s="9"/>
      <c r="N31" s="9"/>
      <c r="O31" s="9">
        <f t="shared" si="12"/>
        <v>2.2597447218240412E-2</v>
      </c>
      <c r="P31" s="9">
        <f t="shared" si="13"/>
        <v>5.4688980969071814E-2</v>
      </c>
      <c r="Q31" s="16">
        <f t="shared" si="14"/>
        <v>0</v>
      </c>
      <c r="R31" s="9">
        <f t="shared" si="15"/>
        <v>1</v>
      </c>
      <c r="S31" s="66">
        <f t="shared" si="1"/>
        <v>2.4405691399161081E-4</v>
      </c>
      <c r="T31" s="66"/>
      <c r="U31" s="66"/>
      <c r="V31" s="66">
        <f t="shared" si="2"/>
        <v>1.7185414929036185E-4</v>
      </c>
      <c r="W31" s="66">
        <f t="shared" si="3"/>
        <v>4.1591106328197269E-4</v>
      </c>
      <c r="X31" s="67">
        <f t="shared" si="16"/>
        <v>0</v>
      </c>
      <c r="Y31" s="66">
        <f t="shared" si="4"/>
        <v>7.6050249229763908E-3</v>
      </c>
      <c r="AA31" s="59">
        <f t="shared" si="17"/>
        <v>9.002877636797333E-3</v>
      </c>
      <c r="AB31" s="59">
        <f t="shared" si="17"/>
        <v>6.4379968696381216E-3</v>
      </c>
      <c r="AC31" s="59">
        <f t="shared" si="17"/>
        <v>4.9288350810131531E-3</v>
      </c>
      <c r="AD31" s="59">
        <f t="shared" si="17"/>
        <v>2.8695224741315606E-3</v>
      </c>
      <c r="AE31" s="59">
        <f t="shared" si="17"/>
        <v>1.1664593375809126E-3</v>
      </c>
      <c r="AF31" s="59"/>
      <c r="AG31" s="59"/>
      <c r="AH31" s="59"/>
      <c r="AI31" s="59"/>
      <c r="AJ31" s="59"/>
      <c r="AP31" s="59">
        <f t="shared" si="18"/>
        <v>9.5032311478376631E-3</v>
      </c>
      <c r="AQ31" s="59">
        <f t="shared" si="18"/>
        <v>2.9105385343330772E-3</v>
      </c>
      <c r="AR31" s="59">
        <f t="shared" si="18"/>
        <v>2.4934643249728528E-3</v>
      </c>
      <c r="AS31" s="59">
        <f t="shared" si="18"/>
        <v>1.7480341133905058E-3</v>
      </c>
      <c r="AT31" s="59">
        <f t="shared" si="18"/>
        <v>5.3014680850208766E-4</v>
      </c>
      <c r="AV31" s="62">
        <f t="shared" si="19"/>
        <v>2.4405691399161083E-2</v>
      </c>
      <c r="AY31" s="74">
        <f t="shared" si="20"/>
        <v>4.1591106328197264E-2</v>
      </c>
      <c r="BA31" s="76">
        <f t="shared" si="21"/>
        <v>1.8506108784634996E-2</v>
      </c>
      <c r="BB31" s="76">
        <f t="shared" si="22"/>
        <v>9.3485354039711983E-3</v>
      </c>
      <c r="BC31" s="76">
        <f t="shared" si="23"/>
        <v>7.4222994059860055E-3</v>
      </c>
      <c r="BD31" s="76">
        <f t="shared" si="24"/>
        <v>4.6175565875220667E-3</v>
      </c>
      <c r="BE31" s="76">
        <f t="shared" si="25"/>
        <v>1.6966061460830001E-3</v>
      </c>
      <c r="BF31" s="77">
        <f t="shared" si="26"/>
        <v>0</v>
      </c>
      <c r="BH31" s="50">
        <v>1893</v>
      </c>
      <c r="BI31" s="78">
        <f t="shared" si="27"/>
        <v>0.22858228337093292</v>
      </c>
      <c r="BJ31" s="78">
        <f t="shared" si="28"/>
        <v>0.40107293717783032</v>
      </c>
    </row>
    <row r="32" spans="1:62">
      <c r="A32">
        <v>1894</v>
      </c>
      <c r="B32" t="s">
        <v>187</v>
      </c>
      <c r="C32" t="s">
        <v>93</v>
      </c>
      <c r="D32" s="6">
        <v>1026186</v>
      </c>
      <c r="E32" s="6"/>
      <c r="F32" s="6"/>
      <c r="G32" s="6">
        <v>610583</v>
      </c>
      <c r="H32" s="6">
        <v>1636769</v>
      </c>
      <c r="I32" s="19">
        <f t="shared" si="11"/>
        <v>0</v>
      </c>
      <c r="J32" s="6">
        <v>34778668</v>
      </c>
      <c r="K32" s="6">
        <v>4482862385.5123634</v>
      </c>
      <c r="L32" s="9">
        <f t="shared" si="0"/>
        <v>2.9506190403841802E-2</v>
      </c>
      <c r="M32" s="9"/>
      <c r="N32" s="9"/>
      <c r="O32" s="9">
        <f t="shared" si="12"/>
        <v>1.7556250285376083E-2</v>
      </c>
      <c r="P32" s="9">
        <f t="shared" si="13"/>
        <v>4.7062440689217888E-2</v>
      </c>
      <c r="Q32" s="16">
        <f t="shared" si="14"/>
        <v>0</v>
      </c>
      <c r="R32" s="9">
        <f t="shared" si="15"/>
        <v>1</v>
      </c>
      <c r="S32" s="66">
        <f t="shared" si="1"/>
        <v>2.2891311660969341E-4</v>
      </c>
      <c r="T32" s="66"/>
      <c r="U32" s="66"/>
      <c r="V32" s="66">
        <f t="shared" si="2"/>
        <v>1.3620382413996726E-4</v>
      </c>
      <c r="W32" s="66">
        <f t="shared" si="3"/>
        <v>3.6511694074966065E-4</v>
      </c>
      <c r="X32" s="67">
        <f t="shared" si="16"/>
        <v>0</v>
      </c>
      <c r="Y32" s="66">
        <f t="shared" si="4"/>
        <v>7.7581386643491655E-3</v>
      </c>
      <c r="AA32" s="59">
        <f t="shared" si="17"/>
        <v>8.4442466496393934E-3</v>
      </c>
      <c r="AB32" s="59">
        <f t="shared" si="17"/>
        <v>6.0385174263203655E-3</v>
      </c>
      <c r="AC32" s="59">
        <f t="shared" si="17"/>
        <v>4.6229995339885956E-3</v>
      </c>
      <c r="AD32" s="59">
        <f t="shared" si="17"/>
        <v>2.6914678301537204E-3</v>
      </c>
      <c r="AE32" s="59">
        <f t="shared" si="17"/>
        <v>1.0940802208672671E-3</v>
      </c>
      <c r="AF32" s="59"/>
      <c r="AG32" s="59"/>
      <c r="AH32" s="59"/>
      <c r="AI32" s="59"/>
      <c r="AJ32" s="59"/>
      <c r="AP32" s="59">
        <f t="shared" si="18"/>
        <v>7.5318310868047987E-3</v>
      </c>
      <c r="AQ32" s="59">
        <f t="shared" si="18"/>
        <v>2.3067611711434736E-3</v>
      </c>
      <c r="AR32" s="59">
        <f t="shared" si="18"/>
        <v>1.9762070210133215E-3</v>
      </c>
      <c r="AS32" s="59">
        <f t="shared" si="18"/>
        <v>1.3854127581675844E-3</v>
      </c>
      <c r="AT32" s="59">
        <f t="shared" si="18"/>
        <v>4.2017037686754833E-4</v>
      </c>
      <c r="AV32" s="62">
        <f t="shared" si="19"/>
        <v>2.2891311660969343E-2</v>
      </c>
      <c r="AY32" s="74">
        <f t="shared" si="20"/>
        <v>3.6511694074966072E-2</v>
      </c>
      <c r="BA32" s="76">
        <f t="shared" si="21"/>
        <v>1.5976077736444192E-2</v>
      </c>
      <c r="BB32" s="76">
        <f t="shared" si="22"/>
        <v>8.3452785974638399E-3</v>
      </c>
      <c r="BC32" s="76">
        <f t="shared" si="23"/>
        <v>6.5992065550019175E-3</v>
      </c>
      <c r="BD32" s="76">
        <f t="shared" si="24"/>
        <v>4.0768805883213046E-3</v>
      </c>
      <c r="BE32" s="76">
        <f t="shared" si="25"/>
        <v>1.5142505977348154E-3</v>
      </c>
      <c r="BF32" s="77">
        <f t="shared" si="26"/>
        <v>0</v>
      </c>
      <c r="BH32" s="50">
        <v>1894</v>
      </c>
      <c r="BI32" s="78">
        <f t="shared" si="27"/>
        <v>0.22945949412465017</v>
      </c>
      <c r="BJ32" s="78">
        <f t="shared" si="28"/>
        <v>0.4130680047924396</v>
      </c>
    </row>
    <row r="33" spans="1:62">
      <c r="A33">
        <v>1895</v>
      </c>
      <c r="B33" t="s">
        <v>187</v>
      </c>
      <c r="C33" t="s">
        <v>93</v>
      </c>
      <c r="D33" s="6">
        <v>1163443</v>
      </c>
      <c r="E33" s="6"/>
      <c r="F33" s="6"/>
      <c r="G33" s="6">
        <v>732757</v>
      </c>
      <c r="H33" s="6">
        <v>1896200</v>
      </c>
      <c r="I33" s="19">
        <f t="shared" si="11"/>
        <v>0</v>
      </c>
      <c r="J33" s="6">
        <v>35584958</v>
      </c>
      <c r="K33" s="6">
        <v>5136016683.9112253</v>
      </c>
      <c r="L33" s="9">
        <f t="shared" si="0"/>
        <v>3.2694797616453559E-2</v>
      </c>
      <c r="M33" s="9"/>
      <c r="N33" s="9"/>
      <c r="O33" s="9">
        <f t="shared" si="12"/>
        <v>2.0591762395785321E-2</v>
      </c>
      <c r="P33" s="9">
        <f t="shared" si="13"/>
        <v>5.328656001223888E-2</v>
      </c>
      <c r="Q33" s="16">
        <f t="shared" si="14"/>
        <v>0</v>
      </c>
      <c r="R33" s="9">
        <f t="shared" si="15"/>
        <v>1</v>
      </c>
      <c r="S33" s="66">
        <f t="shared" si="1"/>
        <v>2.2652632800912253E-4</v>
      </c>
      <c r="T33" s="66"/>
      <c r="U33" s="66"/>
      <c r="V33" s="66">
        <f t="shared" si="2"/>
        <v>1.426702919979583E-4</v>
      </c>
      <c r="W33" s="66">
        <f t="shared" si="3"/>
        <v>3.691966200070808E-4</v>
      </c>
      <c r="X33" s="67">
        <f t="shared" si="16"/>
        <v>0</v>
      </c>
      <c r="Y33" s="66">
        <f t="shared" si="4"/>
        <v>6.9285129293818852E-3</v>
      </c>
      <c r="AA33" s="59">
        <f t="shared" si="17"/>
        <v>8.3562017532076496E-3</v>
      </c>
      <c r="AB33" s="59">
        <f t="shared" si="17"/>
        <v>5.975556138776217E-3</v>
      </c>
      <c r="AC33" s="59">
        <f t="shared" si="17"/>
        <v>4.5747973044633116E-3</v>
      </c>
      <c r="AD33" s="59">
        <f t="shared" si="17"/>
        <v>2.6634049352398949E-3</v>
      </c>
      <c r="AE33" s="59">
        <f t="shared" si="17"/>
        <v>1.0826726692251805E-3</v>
      </c>
      <c r="AF33" s="59"/>
      <c r="AG33" s="59"/>
      <c r="AH33" s="59"/>
      <c r="AI33" s="59"/>
      <c r="AJ33" s="59"/>
      <c r="AP33" s="59">
        <f t="shared" si="18"/>
        <v>7.8894153465873355E-3</v>
      </c>
      <c r="AQ33" s="59">
        <f t="shared" si="18"/>
        <v>2.4162778977364972E-3</v>
      </c>
      <c r="AR33" s="59">
        <f t="shared" si="18"/>
        <v>2.0700302250445586E-3</v>
      </c>
      <c r="AS33" s="59">
        <f t="shared" si="18"/>
        <v>1.4511871747620491E-3</v>
      </c>
      <c r="AT33" s="59">
        <f t="shared" si="18"/>
        <v>4.4011855566539095E-4</v>
      </c>
      <c r="AV33" s="62">
        <f t="shared" si="19"/>
        <v>2.2652632800912252E-2</v>
      </c>
      <c r="AY33" s="74">
        <f t="shared" si="20"/>
        <v>3.6919662000708078E-2</v>
      </c>
      <c r="BA33" s="76">
        <f t="shared" si="21"/>
        <v>1.6245617099794985E-2</v>
      </c>
      <c r="BB33" s="76">
        <f t="shared" si="22"/>
        <v>8.3918340365127138E-3</v>
      </c>
      <c r="BC33" s="76">
        <f t="shared" si="23"/>
        <v>6.6448275295078706E-3</v>
      </c>
      <c r="BD33" s="76">
        <f t="shared" si="24"/>
        <v>4.1145921100019436E-3</v>
      </c>
      <c r="BE33" s="76">
        <f t="shared" si="25"/>
        <v>1.5227912248905713E-3</v>
      </c>
      <c r="BF33" s="77">
        <f t="shared" si="26"/>
        <v>0</v>
      </c>
      <c r="BH33" s="50">
        <v>1895</v>
      </c>
      <c r="BI33" s="78">
        <f t="shared" si="27"/>
        <v>0.2291694130702821</v>
      </c>
      <c r="BJ33" s="78">
        <f t="shared" si="28"/>
        <v>0.40902278372618583</v>
      </c>
    </row>
    <row r="34" spans="1:62">
      <c r="A34">
        <v>1896</v>
      </c>
      <c r="B34" t="s">
        <v>187</v>
      </c>
      <c r="C34" t="s">
        <v>93</v>
      </c>
      <c r="D34" s="6">
        <v>1526248</v>
      </c>
      <c r="E34" s="6"/>
      <c r="F34" s="6"/>
      <c r="G34" s="6">
        <v>1140566</v>
      </c>
      <c r="H34" s="6">
        <v>2666814</v>
      </c>
      <c r="I34" s="19">
        <f t="shared" si="11"/>
        <v>0</v>
      </c>
      <c r="J34" s="6">
        <v>41034802</v>
      </c>
      <c r="K34" s="6">
        <v>5865487487.8399143</v>
      </c>
      <c r="L34" s="9">
        <f t="shared" si="0"/>
        <v>3.7193989628608419E-2</v>
      </c>
      <c r="M34" s="9"/>
      <c r="N34" s="9"/>
      <c r="O34" s="9">
        <f t="shared" si="12"/>
        <v>2.7795089641226976E-2</v>
      </c>
      <c r="P34" s="9">
        <f t="shared" si="13"/>
        <v>6.4989079269835395E-2</v>
      </c>
      <c r="Q34" s="16">
        <f t="shared" si="14"/>
        <v>0</v>
      </c>
      <c r="R34" s="9">
        <f t="shared" si="15"/>
        <v>1</v>
      </c>
      <c r="S34" s="66">
        <f t="shared" si="1"/>
        <v>2.6020821000200819E-4</v>
      </c>
      <c r="T34" s="66"/>
      <c r="U34" s="66"/>
      <c r="V34" s="66">
        <f t="shared" si="2"/>
        <v>1.944537435915726E-4</v>
      </c>
      <c r="W34" s="66">
        <f t="shared" si="3"/>
        <v>4.5466195359358081E-4</v>
      </c>
      <c r="X34" s="67">
        <f t="shared" si="16"/>
        <v>0</v>
      </c>
      <c r="Y34" s="66">
        <f t="shared" si="4"/>
        <v>6.995974688390633E-3</v>
      </c>
      <c r="AA34" s="59">
        <f t="shared" si="17"/>
        <v>9.5986736717430955E-3</v>
      </c>
      <c r="AB34" s="59">
        <f t="shared" si="17"/>
        <v>6.8640531999214389E-3</v>
      </c>
      <c r="AC34" s="59">
        <f t="shared" si="17"/>
        <v>5.2550174991953759E-3</v>
      </c>
      <c r="AD34" s="59">
        <f t="shared" si="17"/>
        <v>3.0594228794516894E-3</v>
      </c>
      <c r="AE34" s="59">
        <f t="shared" si="17"/>
        <v>1.2436537498892192E-3</v>
      </c>
      <c r="AF34" s="59"/>
      <c r="AG34" s="59"/>
      <c r="AH34" s="59"/>
      <c r="AI34" s="59"/>
      <c r="AJ34" s="59"/>
      <c r="AP34" s="59">
        <f t="shared" si="18"/>
        <v>1.0752948826337762E-2</v>
      </c>
      <c r="AQ34" s="59">
        <f t="shared" si="18"/>
        <v>3.2932874545400161E-3</v>
      </c>
      <c r="AR34" s="59">
        <f t="shared" si="18"/>
        <v>2.821366109024157E-3</v>
      </c>
      <c r="AS34" s="59">
        <f t="shared" si="18"/>
        <v>1.9779084687693528E-3</v>
      </c>
      <c r="AT34" s="59">
        <f t="shared" si="18"/>
        <v>5.9986350048597326E-4</v>
      </c>
      <c r="AV34" s="62">
        <f t="shared" si="19"/>
        <v>2.6020821000200818E-2</v>
      </c>
      <c r="AY34" s="74">
        <f t="shared" si="20"/>
        <v>4.5466195359358079E-2</v>
      </c>
      <c r="BA34" s="76">
        <f t="shared" si="21"/>
        <v>2.0351622498080858E-2</v>
      </c>
      <c r="BB34" s="76">
        <f t="shared" si="22"/>
        <v>1.0157340654461455E-2</v>
      </c>
      <c r="BC34" s="76">
        <f t="shared" si="23"/>
        <v>8.0763836082195332E-3</v>
      </c>
      <c r="BD34" s="76">
        <f t="shared" si="24"/>
        <v>5.0373313482210422E-3</v>
      </c>
      <c r="BE34" s="76">
        <f t="shared" si="25"/>
        <v>1.8435172503751926E-3</v>
      </c>
      <c r="BF34" s="77">
        <f t="shared" si="26"/>
        <v>0</v>
      </c>
      <c r="BH34" s="50">
        <v>1896</v>
      </c>
      <c r="BI34" s="78">
        <f t="shared" si="27"/>
        <v>0.22826023871612536</v>
      </c>
      <c r="BJ34" s="78">
        <f t="shared" si="28"/>
        <v>0.39684224729409806</v>
      </c>
    </row>
    <row r="35" spans="1:62">
      <c r="A35">
        <v>1897</v>
      </c>
      <c r="B35" t="s">
        <v>187</v>
      </c>
      <c r="C35" t="s">
        <v>93</v>
      </c>
      <c r="D35" s="6">
        <v>1952384</v>
      </c>
      <c r="E35" s="6"/>
      <c r="F35" s="6"/>
      <c r="G35" s="6">
        <v>1188657</v>
      </c>
      <c r="H35" s="6">
        <v>3141041</v>
      </c>
      <c r="I35" s="19">
        <f t="shared" si="11"/>
        <v>0</v>
      </c>
      <c r="J35" s="6">
        <v>42435563</v>
      </c>
      <c r="K35" s="6">
        <v>4364905238.6945677</v>
      </c>
      <c r="L35" s="9">
        <f t="shared" si="0"/>
        <v>4.6008203072503126E-2</v>
      </c>
      <c r="M35" s="9"/>
      <c r="N35" s="9"/>
      <c r="O35" s="9">
        <f t="shared" si="12"/>
        <v>2.8010869091097013E-2</v>
      </c>
      <c r="P35" s="9">
        <f t="shared" si="13"/>
        <v>7.4019072163600139E-2</v>
      </c>
      <c r="Q35" s="16">
        <f t="shared" si="14"/>
        <v>0</v>
      </c>
      <c r="R35" s="9">
        <f t="shared" si="15"/>
        <v>1</v>
      </c>
      <c r="S35" s="66">
        <f t="shared" si="1"/>
        <v>4.4729126824845079E-4</v>
      </c>
      <c r="T35" s="66"/>
      <c r="U35" s="66"/>
      <c r="V35" s="66">
        <f t="shared" si="2"/>
        <v>2.7232137583712977E-4</v>
      </c>
      <c r="W35" s="66">
        <f t="shared" si="3"/>
        <v>7.1961264408558056E-4</v>
      </c>
      <c r="X35" s="67">
        <f t="shared" si="16"/>
        <v>0</v>
      </c>
      <c r="Y35" s="66">
        <f t="shared" si="4"/>
        <v>9.7219895231199557E-3</v>
      </c>
      <c r="AA35" s="59">
        <f t="shared" si="17"/>
        <v>1.6499874927481527E-2</v>
      </c>
      <c r="AB35" s="59">
        <f t="shared" si="17"/>
        <v>1.1799132168404688E-2</v>
      </c>
      <c r="AC35" s="59">
        <f t="shared" si="17"/>
        <v>9.0332408876136593E-3</v>
      </c>
      <c r="AD35" s="59">
        <f t="shared" si="17"/>
        <v>5.2590698035535162E-3</v>
      </c>
      <c r="AE35" s="59">
        <f t="shared" si="17"/>
        <v>2.1378090377916874E-3</v>
      </c>
      <c r="AF35" s="59"/>
      <c r="AG35" s="59"/>
      <c r="AH35" s="59"/>
      <c r="AI35" s="59"/>
      <c r="AJ35" s="59"/>
      <c r="AP35" s="59">
        <f t="shared" si="18"/>
        <v>1.5058891459786001E-2</v>
      </c>
      <c r="AQ35" s="59">
        <f t="shared" si="18"/>
        <v>4.6120612238311452E-3</v>
      </c>
      <c r="AR35" s="59">
        <f t="shared" si="18"/>
        <v>3.9511622988522696E-3</v>
      </c>
      <c r="AS35" s="59">
        <f t="shared" si="18"/>
        <v>2.7699479863267811E-3</v>
      </c>
      <c r="AT35" s="59">
        <f t="shared" si="18"/>
        <v>8.4007461491678189E-4</v>
      </c>
      <c r="AV35" s="62">
        <f t="shared" si="19"/>
        <v>4.4729126824845082E-2</v>
      </c>
      <c r="AY35" s="74">
        <f t="shared" si="20"/>
        <v>7.1961264408558059E-2</v>
      </c>
      <c r="BA35" s="76">
        <f t="shared" si="21"/>
        <v>3.1558766387267526E-2</v>
      </c>
      <c r="BB35" s="76">
        <f t="shared" si="22"/>
        <v>1.6411193392235832E-2</v>
      </c>
      <c r="BC35" s="76">
        <f t="shared" si="23"/>
        <v>1.2984403186465928E-2</v>
      </c>
      <c r="BD35" s="76">
        <f t="shared" si="24"/>
        <v>8.0290177898802977E-3</v>
      </c>
      <c r="BE35" s="76">
        <f t="shared" si="25"/>
        <v>2.9778836527084695E-3</v>
      </c>
      <c r="BF35" s="77">
        <f t="shared" si="26"/>
        <v>0</v>
      </c>
      <c r="BH35" s="50">
        <v>1897</v>
      </c>
      <c r="BI35" s="78">
        <f t="shared" si="27"/>
        <v>0.22934312882492866</v>
      </c>
      <c r="BJ35" s="78">
        <f t="shared" si="28"/>
        <v>0.41143570148244207</v>
      </c>
    </row>
    <row r="36" spans="1:62">
      <c r="A36">
        <v>1898</v>
      </c>
      <c r="B36" t="s">
        <v>187</v>
      </c>
      <c r="C36" t="s">
        <v>93</v>
      </c>
      <c r="D36" s="6">
        <v>2078512</v>
      </c>
      <c r="E36" s="6"/>
      <c r="F36" s="6"/>
      <c r="G36" s="6">
        <v>1850200</v>
      </c>
      <c r="H36" s="6">
        <v>3928712</v>
      </c>
      <c r="I36" s="19">
        <f t="shared" si="11"/>
        <v>0</v>
      </c>
      <c r="J36" s="6">
        <v>60656561</v>
      </c>
      <c r="K36" s="6">
        <v>4307340655.2564402</v>
      </c>
      <c r="L36" s="9">
        <f t="shared" si="0"/>
        <v>3.4266894887100503E-2</v>
      </c>
      <c r="M36" s="9"/>
      <c r="N36" s="9"/>
      <c r="O36" s="9">
        <f t="shared" si="12"/>
        <v>3.0502883274242994E-2</v>
      </c>
      <c r="P36" s="9">
        <f t="shared" si="13"/>
        <v>6.4769778161343508E-2</v>
      </c>
      <c r="Q36" s="16">
        <f t="shared" si="14"/>
        <v>0</v>
      </c>
      <c r="R36" s="9">
        <f t="shared" si="15"/>
        <v>1</v>
      </c>
      <c r="S36" s="66">
        <f t="shared" si="1"/>
        <v>4.8255110667030687E-4</v>
      </c>
      <c r="T36" s="66"/>
      <c r="U36" s="66"/>
      <c r="V36" s="66">
        <f t="shared" si="2"/>
        <v>4.2954577965458068E-4</v>
      </c>
      <c r="W36" s="66">
        <f t="shared" si="3"/>
        <v>9.1209688632488755E-4</v>
      </c>
      <c r="X36" s="67">
        <f t="shared" si="16"/>
        <v>0</v>
      </c>
      <c r="Y36" s="66">
        <f t="shared" si="4"/>
        <v>1.4082136950551633E-2</v>
      </c>
      <c r="AA36" s="59">
        <f t="shared" si="17"/>
        <v>1.7800555189365554E-2</v>
      </c>
      <c r="AB36" s="59">
        <f t="shared" si="17"/>
        <v>1.2729254268496712E-2</v>
      </c>
      <c r="AC36" s="59">
        <f t="shared" si="17"/>
        <v>9.7453285958540147E-3</v>
      </c>
      <c r="AD36" s="59">
        <f t="shared" si="17"/>
        <v>5.6736407211766138E-3</v>
      </c>
      <c r="AE36" s="59">
        <f t="shared" si="17"/>
        <v>2.3063318921377929E-3</v>
      </c>
      <c r="AF36" s="59"/>
      <c r="AG36" s="59"/>
      <c r="AH36" s="59"/>
      <c r="AI36" s="59"/>
      <c r="AJ36" s="59"/>
      <c r="AP36" s="59">
        <f t="shared" si="18"/>
        <v>2.3753123503224956E-2</v>
      </c>
      <c r="AQ36" s="59">
        <f t="shared" si="18"/>
        <v>7.2748289704222925E-3</v>
      </c>
      <c r="AR36" s="59">
        <f t="shared" si="18"/>
        <v>6.2323608823765262E-3</v>
      </c>
      <c r="AS36" s="59">
        <f t="shared" si="18"/>
        <v>4.3691739722297139E-3</v>
      </c>
      <c r="AT36" s="59">
        <f t="shared" si="18"/>
        <v>1.325090637204582E-3</v>
      </c>
      <c r="AV36" s="62">
        <f t="shared" si="19"/>
        <v>4.8255110667030685E-2</v>
      </c>
      <c r="AY36" s="74">
        <f t="shared" si="20"/>
        <v>9.1209688632488753E-2</v>
      </c>
      <c r="BA36" s="76">
        <f t="shared" si="21"/>
        <v>4.1553678692590509E-2</v>
      </c>
      <c r="BB36" s="76">
        <f t="shared" si="22"/>
        <v>2.0004083238919005E-2</v>
      </c>
      <c r="BC36" s="76">
        <f t="shared" si="23"/>
        <v>1.5977689478230542E-2</v>
      </c>
      <c r="BD36" s="76">
        <f t="shared" si="24"/>
        <v>1.0042814693406328E-2</v>
      </c>
      <c r="BE36" s="76">
        <f t="shared" si="25"/>
        <v>3.6314225293423751E-3</v>
      </c>
      <c r="BF36" s="77">
        <f t="shared" si="26"/>
        <v>0</v>
      </c>
      <c r="BH36" s="50">
        <v>1898</v>
      </c>
      <c r="BI36" s="78">
        <f t="shared" si="27"/>
        <v>0.22728083020327536</v>
      </c>
      <c r="BJ36" s="78">
        <f t="shared" si="28"/>
        <v>0.38450722008108379</v>
      </c>
    </row>
    <row r="37" spans="1:62">
      <c r="A37">
        <v>1899</v>
      </c>
      <c r="B37" t="s">
        <v>187</v>
      </c>
      <c r="C37" t="s">
        <v>93</v>
      </c>
      <c r="D37" s="6">
        <v>2586871</v>
      </c>
      <c r="E37" s="6"/>
      <c r="F37" s="6"/>
      <c r="G37" s="6">
        <v>2241517</v>
      </c>
      <c r="H37" s="6">
        <v>4828388</v>
      </c>
      <c r="I37" s="19">
        <f t="shared" si="11"/>
        <v>0</v>
      </c>
      <c r="J37" s="6">
        <v>70686372</v>
      </c>
      <c r="K37" s="6">
        <v>4565902160.1594076</v>
      </c>
      <c r="L37" s="9">
        <f t="shared" si="0"/>
        <v>3.6596460205936161E-2</v>
      </c>
      <c r="M37" s="9"/>
      <c r="N37" s="9"/>
      <c r="O37" s="9">
        <f t="shared" si="12"/>
        <v>3.1710737679393135E-2</v>
      </c>
      <c r="P37" s="9">
        <f t="shared" si="13"/>
        <v>6.8307197885329296E-2</v>
      </c>
      <c r="Q37" s="16">
        <f t="shared" si="14"/>
        <v>0</v>
      </c>
      <c r="R37" s="9">
        <f t="shared" si="15"/>
        <v>1</v>
      </c>
      <c r="S37" s="66">
        <f t="shared" si="1"/>
        <v>5.6656295059762855E-4</v>
      </c>
      <c r="T37" s="66"/>
      <c r="U37" s="66"/>
      <c r="V37" s="66">
        <f t="shared" si="2"/>
        <v>4.909253245850855E-4</v>
      </c>
      <c r="W37" s="66">
        <f t="shared" si="3"/>
        <v>1.0574882751827139E-3</v>
      </c>
      <c r="X37" s="67">
        <f t="shared" si="16"/>
        <v>0</v>
      </c>
      <c r="Y37" s="66">
        <f t="shared" si="4"/>
        <v>1.5481359328455726E-2</v>
      </c>
      <c r="AA37" s="59">
        <f t="shared" si="17"/>
        <v>2.0899620643194044E-2</v>
      </c>
      <c r="AB37" s="59">
        <f t="shared" si="17"/>
        <v>1.4945409424155261E-2</v>
      </c>
      <c r="AC37" s="59">
        <f t="shared" si="17"/>
        <v>1.1441984170150993E-2</v>
      </c>
      <c r="AD37" s="59">
        <f t="shared" si="17"/>
        <v>6.6614179994346247E-3</v>
      </c>
      <c r="AE37" s="59">
        <f t="shared" si="17"/>
        <v>2.7078628228279318E-3</v>
      </c>
      <c r="AF37" s="59"/>
      <c r="AG37" s="59"/>
      <c r="AH37" s="59"/>
      <c r="AI37" s="59"/>
      <c r="AJ37" s="59"/>
      <c r="AP37" s="59">
        <f t="shared" si="18"/>
        <v>2.7147304008218957E-2</v>
      </c>
      <c r="AQ37" s="59">
        <f t="shared" si="18"/>
        <v>8.3143588943592646E-3</v>
      </c>
      <c r="AR37" s="59">
        <f t="shared" si="18"/>
        <v>7.1229282978230698E-3</v>
      </c>
      <c r="AS37" s="59">
        <f t="shared" si="18"/>
        <v>4.9935030259415699E-3</v>
      </c>
      <c r="AT37" s="59">
        <f t="shared" si="18"/>
        <v>1.5144382321656922E-3</v>
      </c>
      <c r="AV37" s="62">
        <f t="shared" si="19"/>
        <v>5.6656295059762857E-2</v>
      </c>
      <c r="AY37" s="74">
        <f t="shared" si="20"/>
        <v>0.10574882751827142</v>
      </c>
      <c r="BA37" s="76">
        <f t="shared" si="21"/>
        <v>4.8046924651412998E-2</v>
      </c>
      <c r="BB37" s="76">
        <f t="shared" si="22"/>
        <v>2.3259768318514527E-2</v>
      </c>
      <c r="BC37" s="76">
        <f t="shared" si="23"/>
        <v>1.8564912467974062E-2</v>
      </c>
      <c r="BD37" s="76">
        <f t="shared" si="24"/>
        <v>1.1654921025376195E-2</v>
      </c>
      <c r="BE37" s="76">
        <f t="shared" si="25"/>
        <v>4.2223010549936237E-3</v>
      </c>
      <c r="BF37" s="77">
        <f t="shared" si="26"/>
        <v>0</v>
      </c>
      <c r="BH37" s="50">
        <v>1899</v>
      </c>
      <c r="BI37" s="78">
        <f t="shared" si="27"/>
        <v>0.22743447146747534</v>
      </c>
      <c r="BJ37" s="78">
        <f t="shared" si="28"/>
        <v>0.38639127483527902</v>
      </c>
    </row>
    <row r="38" spans="1:62">
      <c r="A38">
        <v>1900</v>
      </c>
      <c r="B38" t="s">
        <v>187</v>
      </c>
      <c r="C38" t="s">
        <v>93</v>
      </c>
      <c r="D38" s="6">
        <v>2184032</v>
      </c>
      <c r="E38" s="6"/>
      <c r="F38" s="6"/>
      <c r="G38" s="6">
        <v>2268806</v>
      </c>
      <c r="H38" s="6">
        <v>4452838</v>
      </c>
      <c r="I38" s="19">
        <f t="shared" si="11"/>
        <v>0</v>
      </c>
      <c r="J38" s="6">
        <v>64630069</v>
      </c>
      <c r="K38" s="6">
        <v>4349596752.2341633</v>
      </c>
      <c r="L38" s="9">
        <f t="shared" si="0"/>
        <v>3.3792815539157167E-2</v>
      </c>
      <c r="M38" s="9"/>
      <c r="N38" s="9"/>
      <c r="O38" s="9">
        <f t="shared" si="12"/>
        <v>3.5104496020265739E-2</v>
      </c>
      <c r="P38" s="9">
        <f t="shared" si="13"/>
        <v>6.88973115594229E-2</v>
      </c>
      <c r="Q38" s="16">
        <f t="shared" si="14"/>
        <v>0</v>
      </c>
      <c r="R38" s="9">
        <f t="shared" si="15"/>
        <v>1</v>
      </c>
      <c r="S38" s="66">
        <f t="shared" si="1"/>
        <v>5.0212286894829399E-4</v>
      </c>
      <c r="T38" s="66"/>
      <c r="U38" s="66"/>
      <c r="V38" s="66">
        <f t="shared" si="2"/>
        <v>5.2161295155341274E-4</v>
      </c>
      <c r="W38" s="66">
        <f t="shared" si="3"/>
        <v>1.0237358205017067E-3</v>
      </c>
      <c r="X38" s="67">
        <f t="shared" si="16"/>
        <v>0</v>
      </c>
      <c r="Y38" s="66">
        <f t="shared" si="4"/>
        <v>1.4858864552628441E-2</v>
      </c>
      <c r="AA38" s="59">
        <f t="shared" si="17"/>
        <v>1.8522526872295466E-2</v>
      </c>
      <c r="AB38" s="59">
        <f t="shared" si="17"/>
        <v>1.324553935224285E-2</v>
      </c>
      <c r="AC38" s="59">
        <f t="shared" si="17"/>
        <v>1.0140588811740825E-2</v>
      </c>
      <c r="AD38" s="59">
        <f t="shared" si="17"/>
        <v>5.9037575852986229E-3</v>
      </c>
      <c r="AE38" s="59">
        <f t="shared" si="17"/>
        <v>2.3998742732516372E-3</v>
      </c>
      <c r="AF38" s="59"/>
      <c r="AG38" s="59"/>
      <c r="AH38" s="59"/>
      <c r="AI38" s="59"/>
      <c r="AJ38" s="59"/>
      <c r="AP38" s="59">
        <f t="shared" si="18"/>
        <v>2.8844275618522614E-2</v>
      </c>
      <c r="AQ38" s="59">
        <f t="shared" si="18"/>
        <v>8.8340875199838104E-3</v>
      </c>
      <c r="AR38" s="59">
        <f t="shared" si="18"/>
        <v>7.5681808761260501E-3</v>
      </c>
      <c r="AS38" s="59">
        <f t="shared" si="18"/>
        <v>5.3056457296304068E-3</v>
      </c>
      <c r="AT38" s="59">
        <f t="shared" si="18"/>
        <v>1.6091054110783966E-3</v>
      </c>
      <c r="AV38" s="62">
        <f t="shared" si="19"/>
        <v>5.02122868948294E-2</v>
      </c>
      <c r="AY38" s="74">
        <f t="shared" si="20"/>
        <v>0.10237358205017068</v>
      </c>
      <c r="BA38" s="76">
        <f t="shared" si="21"/>
        <v>4.736680249081808E-2</v>
      </c>
      <c r="BB38" s="76">
        <f t="shared" si="22"/>
        <v>2.207962687222666E-2</v>
      </c>
      <c r="BC38" s="76">
        <f t="shared" si="23"/>
        <v>1.7708769687866874E-2</v>
      </c>
      <c r="BD38" s="76">
        <f t="shared" si="24"/>
        <v>1.120940331492903E-2</v>
      </c>
      <c r="BE38" s="76">
        <f t="shared" si="25"/>
        <v>4.0089796843300338E-3</v>
      </c>
      <c r="BF38" s="77">
        <f t="shared" si="26"/>
        <v>0</v>
      </c>
      <c r="BH38" s="50">
        <v>1900</v>
      </c>
      <c r="BI38" s="78">
        <f t="shared" si="27"/>
        <v>0.22638386262806148</v>
      </c>
      <c r="BJ38" s="78">
        <f t="shared" si="28"/>
        <v>0.37386457933907757</v>
      </c>
    </row>
    <row r="39" spans="1:62">
      <c r="A39">
        <v>1901</v>
      </c>
      <c r="B39" t="s">
        <v>187</v>
      </c>
      <c r="C39" t="s">
        <v>93</v>
      </c>
      <c r="D39" s="6">
        <v>3009765</v>
      </c>
      <c r="E39" s="6"/>
      <c r="F39" s="6"/>
      <c r="G39" s="6">
        <v>1545227</v>
      </c>
      <c r="H39" s="6">
        <v>4554992</v>
      </c>
      <c r="I39" s="19">
        <f t="shared" si="11"/>
        <v>0</v>
      </c>
      <c r="J39" s="6">
        <v>64699590</v>
      </c>
      <c r="K39" s="6">
        <v>4591499318.7897873</v>
      </c>
      <c r="L39" s="9">
        <f t="shared" si="0"/>
        <v>4.6519073768473647E-2</v>
      </c>
      <c r="M39" s="9"/>
      <c r="N39" s="9"/>
      <c r="O39" s="9">
        <f t="shared" si="12"/>
        <v>2.3883103432340142E-2</v>
      </c>
      <c r="P39" s="9">
        <f t="shared" si="13"/>
        <v>7.0402177200813792E-2</v>
      </c>
      <c r="Q39" s="16">
        <f t="shared" si="14"/>
        <v>0</v>
      </c>
      <c r="R39" s="9">
        <f t="shared" si="15"/>
        <v>1</v>
      </c>
      <c r="S39" s="66">
        <f t="shared" si="1"/>
        <v>6.5550810117364982E-4</v>
      </c>
      <c r="T39" s="66"/>
      <c r="U39" s="66"/>
      <c r="V39" s="66">
        <f t="shared" si="2"/>
        <v>3.365408318098773E-4</v>
      </c>
      <c r="W39" s="66">
        <f t="shared" si="3"/>
        <v>9.9204893298352717E-4</v>
      </c>
      <c r="X39" s="67">
        <f t="shared" si="16"/>
        <v>0</v>
      </c>
      <c r="Y39" s="66">
        <f t="shared" si="4"/>
        <v>1.4091168376140217E-2</v>
      </c>
      <c r="AA39" s="59">
        <f t="shared" si="17"/>
        <v>2.418066805924864E-2</v>
      </c>
      <c r="AB39" s="59">
        <f t="shared" si="17"/>
        <v>1.7291700670784727E-2</v>
      </c>
      <c r="AC39" s="59">
        <f t="shared" si="17"/>
        <v>1.323827000887204E-2</v>
      </c>
      <c r="AD39" s="59">
        <f t="shared" si="17"/>
        <v>7.707199101754398E-3</v>
      </c>
      <c r="AE39" s="59">
        <f t="shared" si="17"/>
        <v>3.1329722767051804E-3</v>
      </c>
      <c r="AF39" s="59"/>
      <c r="AG39" s="59"/>
      <c r="AH39" s="59"/>
      <c r="AI39" s="59"/>
      <c r="AJ39" s="59"/>
      <c r="AP39" s="59">
        <f t="shared" si="18"/>
        <v>1.8610114033215195E-2</v>
      </c>
      <c r="AQ39" s="59">
        <f t="shared" si="18"/>
        <v>5.6996881565203458E-3</v>
      </c>
      <c r="AR39" s="59">
        <f t="shared" si="18"/>
        <v>4.8829345202297102E-3</v>
      </c>
      <c r="AS39" s="59">
        <f t="shared" si="18"/>
        <v>3.4231635196571605E-3</v>
      </c>
      <c r="AT39" s="59">
        <f t="shared" si="18"/>
        <v>1.0381829513653208E-3</v>
      </c>
      <c r="AV39" s="62">
        <f t="shared" si="19"/>
        <v>6.555081011736498E-2</v>
      </c>
      <c r="AY39" s="74">
        <f t="shared" si="20"/>
        <v>9.920489329835272E-2</v>
      </c>
      <c r="BA39" s="76">
        <f t="shared" si="21"/>
        <v>4.2790782092463835E-2</v>
      </c>
      <c r="BB39" s="76">
        <f t="shared" si="22"/>
        <v>2.2991388827305073E-2</v>
      </c>
      <c r="BC39" s="76">
        <f t="shared" si="23"/>
        <v>1.812120452910175E-2</v>
      </c>
      <c r="BD39" s="76">
        <f t="shared" si="24"/>
        <v>1.1130362621411559E-2</v>
      </c>
      <c r="BE39" s="76">
        <f t="shared" si="25"/>
        <v>4.171155228070501E-3</v>
      </c>
      <c r="BF39" s="77">
        <f t="shared" si="26"/>
        <v>0</v>
      </c>
      <c r="BH39" s="50">
        <v>1901</v>
      </c>
      <c r="BI39" s="78">
        <f t="shared" si="27"/>
        <v>0.23018090333740418</v>
      </c>
      <c r="BJ39" s="78">
        <f t="shared" si="28"/>
        <v>0.42348383560610814</v>
      </c>
    </row>
    <row r="40" spans="1:62">
      <c r="A40">
        <v>1902</v>
      </c>
      <c r="B40" t="s">
        <v>187</v>
      </c>
      <c r="C40" t="s">
        <v>93</v>
      </c>
      <c r="D40" s="6">
        <v>3119682</v>
      </c>
      <c r="E40" s="6"/>
      <c r="F40" s="6"/>
      <c r="G40" s="6">
        <v>2330825</v>
      </c>
      <c r="H40" s="6">
        <v>5450507</v>
      </c>
      <c r="I40" s="19">
        <f t="shared" si="11"/>
        <v>0</v>
      </c>
      <c r="J40" s="6">
        <v>76648448</v>
      </c>
      <c r="K40" s="6">
        <v>4849893649.5903292</v>
      </c>
      <c r="L40" s="9">
        <f t="shared" si="0"/>
        <v>4.0701176363023034E-2</v>
      </c>
      <c r="M40" s="9"/>
      <c r="N40" s="9"/>
      <c r="O40" s="9">
        <f t="shared" si="12"/>
        <v>3.0409291522771602E-2</v>
      </c>
      <c r="P40" s="9">
        <f t="shared" si="13"/>
        <v>7.1110467885794629E-2</v>
      </c>
      <c r="Q40" s="16">
        <f t="shared" si="14"/>
        <v>0</v>
      </c>
      <c r="R40" s="9">
        <f t="shared" si="15"/>
        <v>1</v>
      </c>
      <c r="S40" s="66">
        <f t="shared" si="1"/>
        <v>6.4324750714142359E-4</v>
      </c>
      <c r="T40" s="66"/>
      <c r="U40" s="66"/>
      <c r="V40" s="66">
        <f t="shared" si="2"/>
        <v>4.8059301263170685E-4</v>
      </c>
      <c r="W40" s="66">
        <f t="shared" si="3"/>
        <v>1.1238405197731304E-3</v>
      </c>
      <c r="X40" s="67">
        <f t="shared" si="16"/>
        <v>0</v>
      </c>
      <c r="Y40" s="66">
        <f t="shared" ref="Y40:Y71" si="29">+J40/$K40</f>
        <v>1.5804150263475262E-2</v>
      </c>
      <c r="AA40" s="59">
        <f t="shared" si="17"/>
        <v>2.3728393931786818E-2</v>
      </c>
      <c r="AB40" s="59">
        <f t="shared" si="17"/>
        <v>1.6968277479413513E-2</v>
      </c>
      <c r="AC40" s="59">
        <f t="shared" si="17"/>
        <v>1.299066200223235E-2</v>
      </c>
      <c r="AD40" s="59">
        <f t="shared" si="17"/>
        <v>7.5630439965116677E-3</v>
      </c>
      <c r="AE40" s="59">
        <f t="shared" si="17"/>
        <v>3.0743733041980106E-3</v>
      </c>
      <c r="AF40" s="59"/>
      <c r="AG40" s="59"/>
      <c r="AH40" s="59"/>
      <c r="AI40" s="59"/>
      <c r="AJ40" s="59"/>
      <c r="AP40" s="59">
        <f t="shared" si="18"/>
        <v>2.6575945392846669E-2</v>
      </c>
      <c r="AQ40" s="59">
        <f t="shared" si="18"/>
        <v>8.1393698573576107E-3</v>
      </c>
      <c r="AR40" s="59">
        <f t="shared" si="18"/>
        <v>6.9730148313363743E-3</v>
      </c>
      <c r="AS40" s="59">
        <f t="shared" si="18"/>
        <v>4.8884067344683721E-3</v>
      </c>
      <c r="AT40" s="59">
        <f t="shared" si="18"/>
        <v>1.4825644471616612E-3</v>
      </c>
      <c r="AV40" s="62">
        <f t="shared" si="19"/>
        <v>6.4324750714142356E-2</v>
      </c>
      <c r="AY40" s="74">
        <f t="shared" si="20"/>
        <v>0.11238405197731305</v>
      </c>
      <c r="BA40" s="76">
        <f t="shared" si="21"/>
        <v>5.030433932463349E-2</v>
      </c>
      <c r="BB40" s="76">
        <f t="shared" si="22"/>
        <v>2.5107647336771122E-2</v>
      </c>
      <c r="BC40" s="76">
        <f t="shared" si="23"/>
        <v>1.9963676833568724E-2</v>
      </c>
      <c r="BD40" s="76">
        <f t="shared" si="24"/>
        <v>1.245145073098004E-2</v>
      </c>
      <c r="BE40" s="76">
        <f t="shared" si="25"/>
        <v>4.556937751359672E-3</v>
      </c>
      <c r="BF40" s="77">
        <f t="shared" si="26"/>
        <v>0</v>
      </c>
      <c r="BH40" s="50">
        <v>1902</v>
      </c>
      <c r="BI40" s="78">
        <f t="shared" si="27"/>
        <v>0.22826144649352501</v>
      </c>
      <c r="BJ40" s="78">
        <f t="shared" si="28"/>
        <v>0.39685794707958183</v>
      </c>
    </row>
    <row r="41" spans="1:62">
      <c r="A41">
        <v>1903</v>
      </c>
      <c r="B41" t="s">
        <v>187</v>
      </c>
      <c r="C41" t="s">
        <v>93</v>
      </c>
      <c r="D41" s="6">
        <v>3269372</v>
      </c>
      <c r="E41" s="6"/>
      <c r="F41" s="6"/>
      <c r="G41" s="6">
        <v>2447260</v>
      </c>
      <c r="H41" s="6">
        <v>5716632</v>
      </c>
      <c r="I41" s="19">
        <f t="shared" si="11"/>
        <v>0</v>
      </c>
      <c r="J41" s="6">
        <v>74144314</v>
      </c>
      <c r="K41" s="6">
        <v>5390214758.5883312</v>
      </c>
      <c r="L41" s="9">
        <f t="shared" si="0"/>
        <v>4.409470967659098E-2</v>
      </c>
      <c r="M41" s="9"/>
      <c r="N41" s="9"/>
      <c r="O41" s="9">
        <f t="shared" si="12"/>
        <v>3.3006711748658164E-2</v>
      </c>
      <c r="P41" s="9">
        <f t="shared" si="13"/>
        <v>7.7101421425249145E-2</v>
      </c>
      <c r="Q41" s="16">
        <f t="shared" si="14"/>
        <v>0</v>
      </c>
      <c r="R41" s="9">
        <f t="shared" si="15"/>
        <v>1</v>
      </c>
      <c r="S41" s="66">
        <f t="shared" si="1"/>
        <v>6.0653835634115461E-4</v>
      </c>
      <c r="T41" s="66"/>
      <c r="U41" s="66"/>
      <c r="V41" s="66">
        <f t="shared" si="2"/>
        <v>4.5401901586587703E-4</v>
      </c>
      <c r="W41" s="66">
        <f t="shared" si="3"/>
        <v>1.0605573722070316E-3</v>
      </c>
      <c r="X41" s="67">
        <f t="shared" si="16"/>
        <v>0</v>
      </c>
      <c r="Y41" s="66">
        <f t="shared" si="29"/>
        <v>1.3755354344994225E-2</v>
      </c>
      <c r="Z41" s="10"/>
      <c r="AA41" s="59">
        <f t="shared" ref="AA41:AE72" si="30">$S41*AA$4</f>
        <v>2.2374250804266478E-2</v>
      </c>
      <c r="AB41" s="59">
        <f t="shared" si="30"/>
        <v>1.5999923852081613E-2</v>
      </c>
      <c r="AC41" s="59">
        <f t="shared" si="30"/>
        <v>1.2249304802801453E-2</v>
      </c>
      <c r="AD41" s="59">
        <f t="shared" si="30"/>
        <v>7.1314326501874361E-3</v>
      </c>
      <c r="AE41" s="59">
        <f t="shared" si="30"/>
        <v>2.8989235247784797E-3</v>
      </c>
      <c r="AF41" s="59"/>
      <c r="AG41" s="59"/>
      <c r="AH41" s="59"/>
      <c r="AI41" s="59"/>
      <c r="AJ41" s="59"/>
      <c r="AP41" s="59">
        <f t="shared" ref="AP41:AT72" si="31">$V41*AP$4</f>
        <v>2.5106450272534584E-2</v>
      </c>
      <c r="AQ41" s="59">
        <f t="shared" si="31"/>
        <v>7.6893100716755661E-3</v>
      </c>
      <c r="AR41" s="59">
        <f t="shared" si="31"/>
        <v>6.587447690937648E-3</v>
      </c>
      <c r="AS41" s="59">
        <f t="shared" si="31"/>
        <v>4.6181062903556461E-3</v>
      </c>
      <c r="AT41" s="59">
        <f t="shared" si="31"/>
        <v>1.4005872610842599E-3</v>
      </c>
      <c r="AV41" s="62">
        <f t="shared" si="19"/>
        <v>6.0653835634115458E-2</v>
      </c>
      <c r="AY41" s="74">
        <f t="shared" si="20"/>
        <v>0.10605573722070316</v>
      </c>
      <c r="BA41" s="76">
        <f t="shared" si="21"/>
        <v>4.7480701076801066E-2</v>
      </c>
      <c r="BB41" s="76">
        <f t="shared" si="22"/>
        <v>2.3689233923757179E-2</v>
      </c>
      <c r="BC41" s="76">
        <f t="shared" si="23"/>
        <v>1.88367524937391E-2</v>
      </c>
      <c r="BD41" s="76">
        <f t="shared" si="24"/>
        <v>1.1749538940543081E-2</v>
      </c>
      <c r="BE41" s="76">
        <f t="shared" si="25"/>
        <v>4.2995107858627398E-3</v>
      </c>
      <c r="BF41" s="77">
        <f t="shared" si="26"/>
        <v>0</v>
      </c>
      <c r="BH41" s="50">
        <v>1903</v>
      </c>
      <c r="BI41" s="78">
        <f t="shared" si="27"/>
        <v>0.22825116947795526</v>
      </c>
      <c r="BJ41" s="78">
        <f t="shared" si="28"/>
        <v>0.39672439678744936</v>
      </c>
    </row>
    <row r="42" spans="1:62">
      <c r="A42">
        <v>1904</v>
      </c>
      <c r="B42" t="s">
        <v>187</v>
      </c>
      <c r="C42" t="s">
        <v>93</v>
      </c>
      <c r="D42" s="6">
        <v>3814126</v>
      </c>
      <c r="E42" s="6"/>
      <c r="F42" s="6"/>
      <c r="G42" s="6">
        <v>2484253</v>
      </c>
      <c r="H42" s="6">
        <v>6298379</v>
      </c>
      <c r="I42" s="19">
        <f t="shared" si="11"/>
        <v>0</v>
      </c>
      <c r="J42" s="6">
        <v>71490713</v>
      </c>
      <c r="K42" s="6">
        <v>5892235011.0928116</v>
      </c>
      <c r="L42" s="9">
        <f t="shared" si="0"/>
        <v>5.3351349286445082E-2</v>
      </c>
      <c r="M42" s="9"/>
      <c r="N42" s="9"/>
      <c r="O42" s="9">
        <f t="shared" si="12"/>
        <v>3.4749310725156704E-2</v>
      </c>
      <c r="P42" s="9">
        <f t="shared" si="13"/>
        <v>8.8100660011601786E-2</v>
      </c>
      <c r="Q42" s="16">
        <f t="shared" si="14"/>
        <v>0</v>
      </c>
      <c r="R42" s="9">
        <f t="shared" si="15"/>
        <v>1</v>
      </c>
      <c r="S42" s="66">
        <f t="shared" si="1"/>
        <v>6.4731396368601527E-4</v>
      </c>
      <c r="T42" s="66"/>
      <c r="U42" s="66"/>
      <c r="V42" s="66">
        <f t="shared" si="2"/>
        <v>4.2161471756016304E-4</v>
      </c>
      <c r="W42" s="66">
        <f t="shared" si="3"/>
        <v>1.0689286812461784E-3</v>
      </c>
      <c r="X42" s="67">
        <f t="shared" si="16"/>
        <v>0</v>
      </c>
      <c r="Y42" s="66">
        <f t="shared" si="29"/>
        <v>1.213303828944543E-2</v>
      </c>
      <c r="Z42" s="10"/>
      <c r="AA42" s="59">
        <f t="shared" si="30"/>
        <v>2.3878399150190799E-2</v>
      </c>
      <c r="AB42" s="59">
        <f t="shared" si="30"/>
        <v>1.7075546862101439E-2</v>
      </c>
      <c r="AC42" s="59">
        <f t="shared" si="30"/>
        <v>1.3072785853364417E-2</v>
      </c>
      <c r="AD42" s="59">
        <f t="shared" si="30"/>
        <v>7.6108557476886347E-3</v>
      </c>
      <c r="AE42" s="59">
        <f t="shared" si="30"/>
        <v>3.0938087552562382E-3</v>
      </c>
      <c r="AF42" s="59"/>
      <c r="AG42" s="59"/>
      <c r="AH42" s="59"/>
      <c r="AI42" s="59"/>
      <c r="AJ42" s="59"/>
      <c r="AP42" s="59">
        <f t="shared" si="31"/>
        <v>2.3314549767051971E-2</v>
      </c>
      <c r="AQ42" s="59">
        <f t="shared" si="31"/>
        <v>7.1405077338428423E-3</v>
      </c>
      <c r="AR42" s="59">
        <f t="shared" si="31"/>
        <v>6.1172876038247115E-3</v>
      </c>
      <c r="AS42" s="59">
        <f t="shared" si="31"/>
        <v>4.288502268033405E-3</v>
      </c>
      <c r="AT42" s="59">
        <f t="shared" si="31"/>
        <v>1.3006243832633789E-3</v>
      </c>
      <c r="AV42" s="62">
        <f t="shared" si="19"/>
        <v>6.4731396368601521E-2</v>
      </c>
      <c r="AY42" s="74">
        <f t="shared" si="20"/>
        <v>0.10689286812461782</v>
      </c>
      <c r="BA42" s="76">
        <f t="shared" si="21"/>
        <v>4.7192948917242766E-2</v>
      </c>
      <c r="BB42" s="76">
        <f t="shared" si="22"/>
        <v>2.4216054595944281E-2</v>
      </c>
      <c r="BC42" s="76">
        <f t="shared" si="23"/>
        <v>1.9190073457189129E-2</v>
      </c>
      <c r="BD42" s="76">
        <f t="shared" si="24"/>
        <v>1.189935801572204E-2</v>
      </c>
      <c r="BE42" s="76">
        <f t="shared" si="25"/>
        <v>4.3944331385196173E-3</v>
      </c>
      <c r="BF42" s="77">
        <f t="shared" si="26"/>
        <v>0</v>
      </c>
      <c r="BH42" s="50">
        <v>1904</v>
      </c>
      <c r="BI42" s="78">
        <f t="shared" si="27"/>
        <v>0.22899511814392468</v>
      </c>
      <c r="BJ42" s="78">
        <f t="shared" si="28"/>
        <v>0.40663009829796209</v>
      </c>
    </row>
    <row r="43" spans="1:62">
      <c r="A43">
        <v>1905</v>
      </c>
      <c r="B43" t="s">
        <v>187</v>
      </c>
      <c r="C43" t="s">
        <v>93</v>
      </c>
      <c r="D43" s="6">
        <v>4014512</v>
      </c>
      <c r="E43" s="6"/>
      <c r="F43" s="6"/>
      <c r="G43" s="6">
        <v>2431390</v>
      </c>
      <c r="H43" s="6">
        <v>6445902</v>
      </c>
      <c r="I43" s="19">
        <f t="shared" si="11"/>
        <v>0</v>
      </c>
      <c r="J43" s="6">
        <v>88586386</v>
      </c>
      <c r="K43" s="6">
        <v>7153728242.437541</v>
      </c>
      <c r="L43" s="9">
        <f t="shared" si="0"/>
        <v>4.5317482530554974E-2</v>
      </c>
      <c r="M43" s="9"/>
      <c r="N43" s="9"/>
      <c r="O43" s="9">
        <f t="shared" si="12"/>
        <v>2.7446542406640226E-2</v>
      </c>
      <c r="P43" s="9">
        <f t="shared" si="13"/>
        <v>7.2764024937195207E-2</v>
      </c>
      <c r="Q43" s="16">
        <f t="shared" si="14"/>
        <v>0</v>
      </c>
      <c r="R43" s="9">
        <f t="shared" si="15"/>
        <v>1</v>
      </c>
      <c r="S43" s="66">
        <f t="shared" si="1"/>
        <v>5.6117759354975259E-4</v>
      </c>
      <c r="T43" s="66"/>
      <c r="U43" s="66"/>
      <c r="V43" s="66">
        <f t="shared" si="2"/>
        <v>3.3987732236967602E-4</v>
      </c>
      <c r="W43" s="66">
        <f t="shared" si="3"/>
        <v>9.0105491591942861E-4</v>
      </c>
      <c r="X43" s="67">
        <f t="shared" si="16"/>
        <v>0</v>
      </c>
      <c r="Y43" s="66">
        <f t="shared" si="29"/>
        <v>1.2383247307954115E-2</v>
      </c>
      <c r="Z43" s="10"/>
      <c r="AA43" s="59">
        <f t="shared" si="30"/>
        <v>2.0700963249148007E-2</v>
      </c>
      <c r="AB43" s="59">
        <f t="shared" si="30"/>
        <v>1.4803348659520252E-2</v>
      </c>
      <c r="AC43" s="59">
        <f t="shared" si="30"/>
        <v>1.1333224552129007E-2</v>
      </c>
      <c r="AD43" s="59">
        <f t="shared" si="30"/>
        <v>6.5980991496329177E-3</v>
      </c>
      <c r="AE43" s="59">
        <f t="shared" si="30"/>
        <v>2.6821237445450769E-3</v>
      </c>
      <c r="AF43" s="59"/>
      <c r="AG43" s="59"/>
      <c r="AH43" s="59"/>
      <c r="AI43" s="59"/>
      <c r="AJ43" s="59"/>
      <c r="AP43" s="59">
        <f t="shared" si="31"/>
        <v>1.8794616072550729E-2</v>
      </c>
      <c r="AQ43" s="59">
        <f t="shared" si="31"/>
        <v>5.7561952841272863E-3</v>
      </c>
      <c r="AR43" s="59">
        <f t="shared" si="31"/>
        <v>4.9313442922126402E-3</v>
      </c>
      <c r="AS43" s="59">
        <f t="shared" si="31"/>
        <v>3.4571010145714059E-3</v>
      </c>
      <c r="AT43" s="59">
        <f t="shared" si="31"/>
        <v>1.0484755735055407E-3</v>
      </c>
      <c r="AV43" s="62">
        <f t="shared" si="19"/>
        <v>5.6117759354975261E-2</v>
      </c>
      <c r="AY43" s="74">
        <f t="shared" si="20"/>
        <v>9.0105491591942866E-2</v>
      </c>
      <c r="BA43" s="76">
        <f t="shared" si="21"/>
        <v>3.949557932169874E-2</v>
      </c>
      <c r="BB43" s="76">
        <f t="shared" si="22"/>
        <v>2.0559543943647538E-2</v>
      </c>
      <c r="BC43" s="76">
        <f t="shared" si="23"/>
        <v>1.6264568844341645E-2</v>
      </c>
      <c r="BD43" s="76">
        <f t="shared" si="24"/>
        <v>1.0055200164204324E-2</v>
      </c>
      <c r="BE43" s="76">
        <f t="shared" si="25"/>
        <v>3.7305993180506173E-3</v>
      </c>
      <c r="BF43" s="77">
        <f t="shared" si="26"/>
        <v>0</v>
      </c>
      <c r="BH43" s="50">
        <v>1905</v>
      </c>
      <c r="BI43" s="78">
        <f t="shared" si="27"/>
        <v>0.22936970255737657</v>
      </c>
      <c r="BJ43" s="78">
        <f t="shared" si="28"/>
        <v>0.41180732435556261</v>
      </c>
    </row>
    <row r="44" spans="1:62">
      <c r="A44">
        <v>1906</v>
      </c>
      <c r="B44" t="s">
        <v>187</v>
      </c>
      <c r="C44" t="s">
        <v>93</v>
      </c>
      <c r="D44" s="6">
        <v>5987974</v>
      </c>
      <c r="E44" s="6"/>
      <c r="F44" s="6"/>
      <c r="G44" s="6">
        <v>2315031</v>
      </c>
      <c r="H44" s="6">
        <v>8303005</v>
      </c>
      <c r="I44" s="19">
        <f t="shared" si="11"/>
        <v>0</v>
      </c>
      <c r="J44" s="6">
        <v>101879578</v>
      </c>
      <c r="K44" s="6">
        <v>7682777470.081089</v>
      </c>
      <c r="L44" s="9">
        <f t="shared" si="0"/>
        <v>5.8775017697855009E-2</v>
      </c>
      <c r="M44" s="9"/>
      <c r="N44" s="9"/>
      <c r="O44" s="9">
        <f t="shared" si="12"/>
        <v>2.2723209552359944E-2</v>
      </c>
      <c r="P44" s="9">
        <f t="shared" si="13"/>
        <v>8.1498227250214952E-2</v>
      </c>
      <c r="Q44" s="16">
        <f t="shared" si="14"/>
        <v>0</v>
      </c>
      <c r="R44" s="9">
        <f t="shared" si="15"/>
        <v>1</v>
      </c>
      <c r="S44" s="66">
        <f t="shared" si="1"/>
        <v>7.7940224395654648E-4</v>
      </c>
      <c r="T44" s="66"/>
      <c r="U44" s="66"/>
      <c r="V44" s="66">
        <f t="shared" si="2"/>
        <v>3.0132735316301771E-4</v>
      </c>
      <c r="W44" s="66">
        <f t="shared" si="3"/>
        <v>1.0807295971195642E-3</v>
      </c>
      <c r="X44" s="67">
        <f t="shared" si="16"/>
        <v>0</v>
      </c>
      <c r="Y44" s="66">
        <f t="shared" si="29"/>
        <v>1.3260774296372364E-2</v>
      </c>
      <c r="Z44" s="10"/>
      <c r="AA44" s="59">
        <f t="shared" si="30"/>
        <v>2.8750929106754374E-2</v>
      </c>
      <c r="AB44" s="59">
        <f t="shared" si="30"/>
        <v>2.0559914180319657E-2</v>
      </c>
      <c r="AC44" s="59">
        <f t="shared" si="30"/>
        <v>1.5740365881891986E-2</v>
      </c>
      <c r="AD44" s="59">
        <f t="shared" si="30"/>
        <v>9.1638963176382589E-3</v>
      </c>
      <c r="AE44" s="59">
        <f t="shared" si="30"/>
        <v>3.7251189090503731E-3</v>
      </c>
      <c r="AF44" s="59"/>
      <c r="AG44" s="59"/>
      <c r="AH44" s="59"/>
      <c r="AI44" s="59"/>
      <c r="AJ44" s="59"/>
      <c r="AP44" s="59">
        <f t="shared" si="31"/>
        <v>1.6662870812830986E-2</v>
      </c>
      <c r="AQ44" s="59">
        <f t="shared" si="31"/>
        <v>5.1033092680686379E-3</v>
      </c>
      <c r="AR44" s="59">
        <f t="shared" si="31"/>
        <v>4.3720155047348545E-3</v>
      </c>
      <c r="AS44" s="59">
        <f t="shared" si="31"/>
        <v>3.0649855985535072E-3</v>
      </c>
      <c r="AT44" s="59">
        <f t="shared" si="31"/>
        <v>9.2955413211378581E-4</v>
      </c>
      <c r="AV44" s="62">
        <f t="shared" si="19"/>
        <v>7.794022439565465E-2</v>
      </c>
      <c r="AY44" s="74">
        <f t="shared" si="20"/>
        <v>0.10807295971195642</v>
      </c>
      <c r="BA44" s="76">
        <f t="shared" si="21"/>
        <v>4.5413799919585357E-2</v>
      </c>
      <c r="BB44" s="76">
        <f t="shared" si="22"/>
        <v>2.5663223448388294E-2</v>
      </c>
      <c r="BC44" s="76">
        <f t="shared" si="23"/>
        <v>2.011238138662684E-2</v>
      </c>
      <c r="BD44" s="76">
        <f t="shared" si="24"/>
        <v>1.2228881916191765E-2</v>
      </c>
      <c r="BE44" s="76">
        <f t="shared" si="25"/>
        <v>4.6546730411641587E-3</v>
      </c>
      <c r="BF44" s="77">
        <f t="shared" si="26"/>
        <v>0</v>
      </c>
      <c r="BH44" s="50">
        <v>1906</v>
      </c>
      <c r="BI44" s="78">
        <f t="shared" si="27"/>
        <v>0.2314332127899659</v>
      </c>
      <c r="BJ44" s="78">
        <f t="shared" si="28"/>
        <v>0.44286937940097554</v>
      </c>
    </row>
    <row r="45" spans="1:62">
      <c r="A45">
        <v>1907</v>
      </c>
      <c r="B45" t="s">
        <v>187</v>
      </c>
      <c r="C45" t="s">
        <v>93</v>
      </c>
      <c r="D45" s="6">
        <v>6501439</v>
      </c>
      <c r="E45" s="6"/>
      <c r="F45" s="6"/>
      <c r="G45" s="6">
        <v>3520000</v>
      </c>
      <c r="H45" s="6">
        <v>10021439</v>
      </c>
      <c r="I45" s="19">
        <f t="shared" si="11"/>
        <v>0</v>
      </c>
      <c r="J45" s="6">
        <v>100722972</v>
      </c>
      <c r="K45" s="6">
        <v>7924902299.0859547</v>
      </c>
      <c r="L45" s="9">
        <f t="shared" si="0"/>
        <v>6.4547727999924392E-2</v>
      </c>
      <c r="M45" s="9"/>
      <c r="N45" s="9"/>
      <c r="O45" s="9">
        <f t="shared" si="12"/>
        <v>3.4947340513343868E-2</v>
      </c>
      <c r="P45" s="9">
        <f t="shared" si="13"/>
        <v>9.9495068513268253E-2</v>
      </c>
      <c r="Q45" s="16">
        <f t="shared" si="14"/>
        <v>0</v>
      </c>
      <c r="R45" s="9">
        <f t="shared" si="15"/>
        <v>1</v>
      </c>
      <c r="S45" s="66">
        <f t="shared" si="1"/>
        <v>8.203809655482902E-4</v>
      </c>
      <c r="T45" s="66"/>
      <c r="U45" s="66"/>
      <c r="V45" s="66">
        <f t="shared" si="2"/>
        <v>4.4416951366151112E-4</v>
      </c>
      <c r="W45" s="66">
        <f t="shared" si="3"/>
        <v>1.2645504792098013E-3</v>
      </c>
      <c r="X45" s="67">
        <f t="shared" si="16"/>
        <v>0</v>
      </c>
      <c r="Y45" s="66">
        <f t="shared" si="29"/>
        <v>1.2709679968119888E-2</v>
      </c>
      <c r="Z45" s="10"/>
      <c r="AA45" s="59">
        <f t="shared" si="30"/>
        <v>3.026257001939631E-2</v>
      </c>
      <c r="AB45" s="59">
        <f t="shared" si="30"/>
        <v>2.1640895157316223E-2</v>
      </c>
      <c r="AC45" s="59">
        <f t="shared" si="30"/>
        <v>1.6567948912641118E-2</v>
      </c>
      <c r="AD45" s="59">
        <f t="shared" si="30"/>
        <v>9.6457075502949623E-3</v>
      </c>
      <c r="AE45" s="59">
        <f t="shared" si="30"/>
        <v>3.9209749151804061E-3</v>
      </c>
      <c r="AF45" s="59"/>
      <c r="AG45" s="59"/>
      <c r="AH45" s="59"/>
      <c r="AI45" s="59"/>
      <c r="AJ45" s="59"/>
      <c r="AP45" s="59">
        <f t="shared" si="31"/>
        <v>2.4561790184164666E-2</v>
      </c>
      <c r="AQ45" s="59">
        <f t="shared" si="31"/>
        <v>7.5224979473935407E-3</v>
      </c>
      <c r="AR45" s="59">
        <f t="shared" si="31"/>
        <v>6.4445394023293079E-3</v>
      </c>
      <c r="AS45" s="59">
        <f t="shared" si="31"/>
        <v>4.5179209534042721E-3</v>
      </c>
      <c r="AT45" s="59">
        <f t="shared" si="31"/>
        <v>1.370202878859328E-3</v>
      </c>
      <c r="AV45" s="62">
        <f t="shared" si="19"/>
        <v>8.2038096554829021E-2</v>
      </c>
      <c r="AY45" s="74">
        <f t="shared" si="20"/>
        <v>0.12645504792098014</v>
      </c>
      <c r="BA45" s="76">
        <f t="shared" si="21"/>
        <v>5.4824360203560976E-2</v>
      </c>
      <c r="BB45" s="76">
        <f t="shared" si="22"/>
        <v>2.9163393104709764E-2</v>
      </c>
      <c r="BC45" s="76">
        <f t="shared" si="23"/>
        <v>2.3012488314970426E-2</v>
      </c>
      <c r="BD45" s="76">
        <f t="shared" si="24"/>
        <v>1.4163628503699234E-2</v>
      </c>
      <c r="BE45" s="76">
        <f t="shared" si="25"/>
        <v>5.2911777940397343E-3</v>
      </c>
      <c r="BF45" s="77">
        <f t="shared" si="26"/>
        <v>0</v>
      </c>
      <c r="BH45" s="50">
        <v>1907</v>
      </c>
      <c r="BI45" s="78">
        <f t="shared" si="27"/>
        <v>0.22992636526827212</v>
      </c>
      <c r="BJ45" s="78">
        <f t="shared" si="28"/>
        <v>0.41974932729768016</v>
      </c>
    </row>
    <row r="46" spans="1:62">
      <c r="A46">
        <v>1908</v>
      </c>
      <c r="B46" t="s">
        <v>187</v>
      </c>
      <c r="C46" t="s">
        <v>93</v>
      </c>
      <c r="D46" s="6">
        <v>6500940</v>
      </c>
      <c r="E46" s="6"/>
      <c r="F46" s="6"/>
      <c r="G46" s="6">
        <v>3500000</v>
      </c>
      <c r="H46" s="6">
        <v>10000940</v>
      </c>
      <c r="I46" s="19">
        <f t="shared" si="11"/>
        <v>0</v>
      </c>
      <c r="J46" s="6">
        <v>101287375</v>
      </c>
      <c r="K46" s="6">
        <v>8946501537.5850925</v>
      </c>
      <c r="L46" s="9">
        <f t="shared" si="0"/>
        <v>6.4183122526376063E-2</v>
      </c>
      <c r="M46" s="9"/>
      <c r="N46" s="9"/>
      <c r="O46" s="9">
        <f t="shared" si="12"/>
        <v>3.4555145693133026E-2</v>
      </c>
      <c r="P46" s="9">
        <f t="shared" si="13"/>
        <v>9.8738268219509095E-2</v>
      </c>
      <c r="Q46" s="16">
        <f t="shared" si="14"/>
        <v>0</v>
      </c>
      <c r="R46" s="9">
        <f t="shared" si="15"/>
        <v>1</v>
      </c>
      <c r="S46" s="66">
        <f t="shared" si="1"/>
        <v>7.2664604959703422E-4</v>
      </c>
      <c r="T46" s="66"/>
      <c r="U46" s="66"/>
      <c r="V46" s="66">
        <f t="shared" si="2"/>
        <v>3.9121437416583137E-4</v>
      </c>
      <c r="W46" s="66">
        <f t="shared" si="3"/>
        <v>1.1178604237628655E-3</v>
      </c>
      <c r="X46" s="67">
        <f t="shared" si="16"/>
        <v>0</v>
      </c>
      <c r="Y46" s="66">
        <f t="shared" si="29"/>
        <v>1.1321450577578536E-2</v>
      </c>
      <c r="Z46" s="10"/>
      <c r="AA46" s="59">
        <f t="shared" si="30"/>
        <v>2.6804835654068528E-2</v>
      </c>
      <c r="AB46" s="59">
        <f t="shared" si="30"/>
        <v>1.9168254306458285E-2</v>
      </c>
      <c r="AC46" s="59">
        <f t="shared" si="30"/>
        <v>1.4674931687682474E-2</v>
      </c>
      <c r="AD46" s="59">
        <f t="shared" si="30"/>
        <v>8.54361032414464E-3</v>
      </c>
      <c r="AE46" s="59">
        <f t="shared" si="30"/>
        <v>3.4729729873494951E-3</v>
      </c>
      <c r="AF46" s="59"/>
      <c r="AG46" s="59"/>
      <c r="AH46" s="59"/>
      <c r="AI46" s="59"/>
      <c r="AJ46" s="59"/>
      <c r="AP46" s="59">
        <f t="shared" si="31"/>
        <v>2.1633464431359255E-2</v>
      </c>
      <c r="AQ46" s="59">
        <f t="shared" si="31"/>
        <v>6.6256445706807839E-3</v>
      </c>
      <c r="AR46" s="59">
        <f t="shared" si="31"/>
        <v>5.6762032771808663E-3</v>
      </c>
      <c r="AS46" s="59">
        <f t="shared" si="31"/>
        <v>3.9792817020388553E-3</v>
      </c>
      <c r="AT46" s="59">
        <f t="shared" si="31"/>
        <v>1.2068434353233787E-3</v>
      </c>
      <c r="AV46" s="62">
        <f t="shared" si="19"/>
        <v>7.2664604959703422E-2</v>
      </c>
      <c r="AY46" s="74">
        <f t="shared" si="20"/>
        <v>0.11178604237628656</v>
      </c>
      <c r="BA46" s="76">
        <f t="shared" si="21"/>
        <v>4.843830008542778E-2</v>
      </c>
      <c r="BB46" s="76">
        <f t="shared" si="22"/>
        <v>2.5793898877139069E-2</v>
      </c>
      <c r="BC46" s="76">
        <f t="shared" si="23"/>
        <v>2.0351134964863342E-2</v>
      </c>
      <c r="BD46" s="76">
        <f t="shared" si="24"/>
        <v>1.2522892026183495E-2</v>
      </c>
      <c r="BE46" s="76">
        <f t="shared" si="25"/>
        <v>4.679816422672874E-3</v>
      </c>
      <c r="BF46" s="77">
        <f t="shared" si="26"/>
        <v>0</v>
      </c>
      <c r="BH46" s="50">
        <v>1908</v>
      </c>
      <c r="BI46" s="78">
        <f t="shared" si="27"/>
        <v>0.22995358395257437</v>
      </c>
      <c r="BJ46" s="78">
        <f t="shared" si="28"/>
        <v>0.42014552387204429</v>
      </c>
    </row>
    <row r="47" spans="1:62">
      <c r="A47">
        <v>1909</v>
      </c>
      <c r="B47" t="s">
        <v>187</v>
      </c>
      <c r="C47" t="s">
        <v>93</v>
      </c>
      <c r="D47" s="6">
        <v>7356717</v>
      </c>
      <c r="E47" s="6"/>
      <c r="F47" s="6"/>
      <c r="G47" s="6">
        <v>3816391</v>
      </c>
      <c r="H47" s="6">
        <v>11173108</v>
      </c>
      <c r="I47" s="19">
        <f t="shared" si="11"/>
        <v>0</v>
      </c>
      <c r="J47" s="6">
        <v>113181382</v>
      </c>
      <c r="K47" s="6">
        <v>9460816297.6883278</v>
      </c>
      <c r="L47" s="9">
        <f t="shared" si="0"/>
        <v>6.4999356519608503E-2</v>
      </c>
      <c r="M47" s="9"/>
      <c r="N47" s="9"/>
      <c r="O47" s="9">
        <f t="shared" si="12"/>
        <v>3.3719247216825822E-2</v>
      </c>
      <c r="P47" s="9">
        <f t="shared" si="13"/>
        <v>9.8718603736434318E-2</v>
      </c>
      <c r="Q47" s="16">
        <f t="shared" si="14"/>
        <v>0</v>
      </c>
      <c r="R47" s="9">
        <f t="shared" si="15"/>
        <v>1</v>
      </c>
      <c r="S47" s="66">
        <f t="shared" si="1"/>
        <v>7.7759854631122608E-4</v>
      </c>
      <c r="T47" s="66"/>
      <c r="U47" s="66"/>
      <c r="V47" s="66">
        <f t="shared" si="2"/>
        <v>4.0338918756223005E-4</v>
      </c>
      <c r="W47" s="66">
        <f t="shared" si="3"/>
        <v>1.1809877338734562E-3</v>
      </c>
      <c r="X47" s="67">
        <f t="shared" si="16"/>
        <v>0</v>
      </c>
      <c r="Y47" s="66">
        <f t="shared" si="29"/>
        <v>1.1963172990437932E-2</v>
      </c>
      <c r="Z47" s="10"/>
      <c r="AA47" s="59">
        <f t="shared" si="30"/>
        <v>2.8684393523193085E-2</v>
      </c>
      <c r="AB47" s="59">
        <f t="shared" si="30"/>
        <v>2.0512334295757381E-2</v>
      </c>
      <c r="AC47" s="59">
        <f t="shared" si="30"/>
        <v>1.5703939426749226E-2</v>
      </c>
      <c r="AD47" s="59">
        <f t="shared" si="30"/>
        <v>9.1426891703170286E-3</v>
      </c>
      <c r="AE47" s="59">
        <f t="shared" si="30"/>
        <v>3.7164982151058901E-3</v>
      </c>
      <c r="AF47" s="59"/>
      <c r="AG47" s="59"/>
      <c r="AH47" s="59"/>
      <c r="AI47" s="59"/>
      <c r="AJ47" s="59"/>
      <c r="AP47" s="59">
        <f t="shared" si="31"/>
        <v>2.2306710124672616E-2</v>
      </c>
      <c r="AQ47" s="59">
        <f t="shared" si="31"/>
        <v>6.8318383907593552E-3</v>
      </c>
      <c r="AR47" s="59">
        <f t="shared" si="31"/>
        <v>5.8528499452565391E-3</v>
      </c>
      <c r="AS47" s="59">
        <f t="shared" si="31"/>
        <v>4.103119207440665E-3</v>
      </c>
      <c r="AT47" s="59">
        <f t="shared" si="31"/>
        <v>1.244401088093833E-3</v>
      </c>
      <c r="AV47" s="62">
        <f t="shared" si="19"/>
        <v>7.7759854631122602E-2</v>
      </c>
      <c r="AY47" s="74">
        <f t="shared" si="20"/>
        <v>0.1180987733873456</v>
      </c>
      <c r="BA47" s="76">
        <f t="shared" si="21"/>
        <v>5.0991103647865701E-2</v>
      </c>
      <c r="BB47" s="76">
        <f t="shared" si="22"/>
        <v>2.7344172686516736E-2</v>
      </c>
      <c r="BC47" s="76">
        <f t="shared" si="23"/>
        <v>2.1556789372005766E-2</v>
      </c>
      <c r="BD47" s="76">
        <f t="shared" si="24"/>
        <v>1.3245808377757694E-2</v>
      </c>
      <c r="BE47" s="76">
        <f t="shared" si="25"/>
        <v>4.9608993031997235E-3</v>
      </c>
      <c r="BF47" s="77">
        <f t="shared" si="26"/>
        <v>0</v>
      </c>
      <c r="BH47" s="50">
        <v>1909</v>
      </c>
      <c r="BI47" s="78">
        <f t="shared" si="27"/>
        <v>0.23013164055135607</v>
      </c>
      <c r="BJ47" s="78">
        <f t="shared" si="28"/>
        <v>0.42275588935812441</v>
      </c>
    </row>
    <row r="48" spans="1:62">
      <c r="A48">
        <v>1910</v>
      </c>
      <c r="B48" t="s">
        <v>187</v>
      </c>
      <c r="C48" t="s">
        <v>93</v>
      </c>
      <c r="D48" s="6">
        <v>8128585</v>
      </c>
      <c r="E48" s="6"/>
      <c r="F48" s="6"/>
      <c r="G48" s="6">
        <v>3816391</v>
      </c>
      <c r="H48" s="6">
        <v>11944976</v>
      </c>
      <c r="I48" s="19">
        <f t="shared" si="11"/>
        <v>0</v>
      </c>
      <c r="J48" s="6">
        <v>117496763</v>
      </c>
      <c r="K48" s="6">
        <v>10477070835.960968</v>
      </c>
      <c r="L48" s="9">
        <f t="shared" si="0"/>
        <v>6.9181352681179822E-2</v>
      </c>
      <c r="M48" s="9"/>
      <c r="N48" s="9"/>
      <c r="O48" s="9">
        <f t="shared" si="12"/>
        <v>3.2480818216243115E-2</v>
      </c>
      <c r="P48" s="9">
        <f t="shared" si="13"/>
        <v>0.10166217089742294</v>
      </c>
      <c r="Q48" s="16">
        <f t="shared" si="14"/>
        <v>0</v>
      </c>
      <c r="R48" s="9">
        <f t="shared" si="15"/>
        <v>1</v>
      </c>
      <c r="S48" s="66">
        <f t="shared" si="1"/>
        <v>7.7584518872391849E-4</v>
      </c>
      <c r="T48" s="66"/>
      <c r="U48" s="66"/>
      <c r="V48" s="66">
        <f t="shared" si="2"/>
        <v>3.6426125772680783E-4</v>
      </c>
      <c r="W48" s="66">
        <f t="shared" si="3"/>
        <v>1.1401064464507263E-3</v>
      </c>
      <c r="X48" s="67">
        <f t="shared" si="16"/>
        <v>0</v>
      </c>
      <c r="Y48" s="66">
        <f t="shared" si="29"/>
        <v>1.1214657688168915E-2</v>
      </c>
      <c r="Z48" s="10"/>
      <c r="AA48" s="59">
        <f t="shared" si="30"/>
        <v>2.861971490559562E-2</v>
      </c>
      <c r="AB48" s="59">
        <f t="shared" si="30"/>
        <v>2.0466082335614876E-2</v>
      </c>
      <c r="AC48" s="59">
        <f t="shared" si="30"/>
        <v>1.5668529610880704E-2</v>
      </c>
      <c r="AD48" s="59">
        <f t="shared" si="30"/>
        <v>9.122073901035449E-3</v>
      </c>
      <c r="AE48" s="59">
        <f t="shared" si="30"/>
        <v>3.7081181192651978E-3</v>
      </c>
      <c r="AF48" s="59"/>
      <c r="AG48" s="59"/>
      <c r="AH48" s="59"/>
      <c r="AI48" s="59"/>
      <c r="AJ48" s="59"/>
      <c r="AP48" s="59">
        <f t="shared" si="31"/>
        <v>2.0143004662233455E-2</v>
      </c>
      <c r="AQ48" s="59">
        <f t="shared" si="31"/>
        <v>6.169163977456352E-3</v>
      </c>
      <c r="AR48" s="59">
        <f t="shared" si="31"/>
        <v>5.2851354178067335E-3</v>
      </c>
      <c r="AS48" s="59">
        <f t="shared" si="31"/>
        <v>3.7051249988568164E-3</v>
      </c>
      <c r="AT48" s="59">
        <f t="shared" si="31"/>
        <v>1.1236967163274303E-3</v>
      </c>
      <c r="AV48" s="62">
        <f t="shared" si="19"/>
        <v>7.7584518872391844E-2</v>
      </c>
      <c r="AY48" s="74">
        <f t="shared" si="20"/>
        <v>0.11401064464507263</v>
      </c>
      <c r="BA48" s="76">
        <f t="shared" si="21"/>
        <v>4.8762719567829071E-2</v>
      </c>
      <c r="BB48" s="76">
        <f t="shared" si="22"/>
        <v>2.663524631307123E-2</v>
      </c>
      <c r="BC48" s="76">
        <f t="shared" si="23"/>
        <v>2.0953665028687438E-2</v>
      </c>
      <c r="BD48" s="76">
        <f t="shared" si="24"/>
        <v>1.2827198899892266E-2</v>
      </c>
      <c r="BE48" s="76">
        <f t="shared" si="25"/>
        <v>4.8318148355926283E-3</v>
      </c>
      <c r="BF48" s="77">
        <f t="shared" si="26"/>
        <v>0</v>
      </c>
      <c r="BH48" s="50">
        <v>1910</v>
      </c>
      <c r="BI48" s="78">
        <f t="shared" si="27"/>
        <v>0.23059521229233371</v>
      </c>
      <c r="BJ48" s="78">
        <f t="shared" si="28"/>
        <v>0.42970665324645879</v>
      </c>
    </row>
    <row r="49" spans="1:62">
      <c r="A49">
        <v>1911</v>
      </c>
      <c r="B49" t="s">
        <v>187</v>
      </c>
      <c r="C49" t="s">
        <v>93</v>
      </c>
      <c r="D49" s="6">
        <v>10668342</v>
      </c>
      <c r="E49" s="6"/>
      <c r="F49" s="6"/>
      <c r="G49" s="6">
        <v>5060000</v>
      </c>
      <c r="H49" s="6">
        <v>15728342</v>
      </c>
      <c r="I49" s="19">
        <f t="shared" si="11"/>
        <v>0</v>
      </c>
      <c r="J49" s="6">
        <v>187173915</v>
      </c>
      <c r="K49" s="6">
        <v>10474587627.907358</v>
      </c>
      <c r="L49" s="9">
        <f t="shared" si="0"/>
        <v>5.6996948533132939E-2</v>
      </c>
      <c r="M49" s="9"/>
      <c r="N49" s="9"/>
      <c r="O49" s="9">
        <f t="shared" si="12"/>
        <v>2.7033681482807045E-2</v>
      </c>
      <c r="P49" s="9">
        <f t="shared" si="13"/>
        <v>8.4030630015939994E-2</v>
      </c>
      <c r="Q49" s="16">
        <f t="shared" si="14"/>
        <v>0</v>
      </c>
      <c r="R49" s="9">
        <f t="shared" si="15"/>
        <v>1</v>
      </c>
      <c r="S49" s="66">
        <f t="shared" si="1"/>
        <v>1.018497565629832E-3</v>
      </c>
      <c r="T49" s="66"/>
      <c r="U49" s="66"/>
      <c r="V49" s="66">
        <f t="shared" si="2"/>
        <v>4.8307390989967789E-4</v>
      </c>
      <c r="W49" s="66">
        <f t="shared" si="3"/>
        <v>1.5015714755295098E-3</v>
      </c>
      <c r="X49" s="67">
        <f t="shared" si="16"/>
        <v>0</v>
      </c>
      <c r="Y49" s="66">
        <f t="shared" si="29"/>
        <v>1.7869334970411061E-2</v>
      </c>
      <c r="Z49" s="10"/>
      <c r="AA49" s="59">
        <f t="shared" si="30"/>
        <v>3.7570781367236857E-2</v>
      </c>
      <c r="AB49" s="59">
        <f t="shared" si="30"/>
        <v>2.6867028809043691E-2</v>
      </c>
      <c r="AC49" s="59">
        <f t="shared" si="30"/>
        <v>2.0568999457132236E-2</v>
      </c>
      <c r="AD49" s="59">
        <f t="shared" si="30"/>
        <v>1.19750823962461E-2</v>
      </c>
      <c r="AE49" s="59">
        <f t="shared" si="30"/>
        <v>4.8678645333243174E-3</v>
      </c>
      <c r="AF49" s="59"/>
      <c r="AG49" s="59"/>
      <c r="AH49" s="59"/>
      <c r="AI49" s="59"/>
      <c r="AJ49" s="59"/>
      <c r="AP49" s="59">
        <f t="shared" si="31"/>
        <v>2.6713134633193338E-2</v>
      </c>
      <c r="AQ49" s="59">
        <f t="shared" si="31"/>
        <v>8.1813865740209442E-3</v>
      </c>
      <c r="AR49" s="59">
        <f t="shared" si="31"/>
        <v>7.0090106385784596E-3</v>
      </c>
      <c r="AS49" s="59">
        <f t="shared" si="31"/>
        <v>4.9136414644655136E-3</v>
      </c>
      <c r="AT49" s="59">
        <f t="shared" si="31"/>
        <v>1.4902176797095363E-3</v>
      </c>
      <c r="AV49" s="62">
        <f t="shared" si="19"/>
        <v>0.1018497565629832</v>
      </c>
      <c r="AY49" s="74">
        <f t="shared" si="20"/>
        <v>0.15015714755295098</v>
      </c>
      <c r="BA49" s="76">
        <f t="shared" si="21"/>
        <v>6.4283916000430194E-2</v>
      </c>
      <c r="BB49" s="76">
        <f t="shared" si="22"/>
        <v>3.5048415383064635E-2</v>
      </c>
      <c r="BC49" s="76">
        <f t="shared" si="23"/>
        <v>2.7578010095710696E-2</v>
      </c>
      <c r="BD49" s="76">
        <f t="shared" si="24"/>
        <v>1.6888723860711614E-2</v>
      </c>
      <c r="BE49" s="76">
        <f t="shared" si="25"/>
        <v>6.3580822130338537E-3</v>
      </c>
      <c r="BF49" s="77">
        <f t="shared" si="26"/>
        <v>0</v>
      </c>
      <c r="BH49" s="50">
        <v>1911</v>
      </c>
      <c r="BI49" s="78">
        <f t="shared" si="27"/>
        <v>0.23054898417136879</v>
      </c>
      <c r="BJ49" s="78">
        <f t="shared" si="28"/>
        <v>0.42900326880406819</v>
      </c>
    </row>
    <row r="50" spans="1:62">
      <c r="A50">
        <v>1912</v>
      </c>
      <c r="B50" t="s">
        <v>187</v>
      </c>
      <c r="C50" t="s">
        <v>93</v>
      </c>
      <c r="D50" s="6">
        <v>11788928</v>
      </c>
      <c r="E50" s="6"/>
      <c r="F50" s="6"/>
      <c r="G50" s="6">
        <v>5502280</v>
      </c>
      <c r="H50" s="6">
        <v>17291208</v>
      </c>
      <c r="I50" s="19">
        <f t="shared" si="11"/>
        <v>0</v>
      </c>
      <c r="J50" s="6">
        <v>191867105</v>
      </c>
      <c r="K50" s="6">
        <v>12012590127.110374</v>
      </c>
      <c r="L50" s="9">
        <f t="shared" si="0"/>
        <v>6.1443195278315162E-2</v>
      </c>
      <c r="M50" s="9"/>
      <c r="N50" s="9"/>
      <c r="O50" s="9">
        <f t="shared" si="12"/>
        <v>2.8677557833584867E-2</v>
      </c>
      <c r="P50" s="9">
        <f t="shared" si="13"/>
        <v>9.0120753111900029E-2</v>
      </c>
      <c r="Q50" s="16">
        <f t="shared" si="14"/>
        <v>0</v>
      </c>
      <c r="R50" s="9">
        <f t="shared" si="15"/>
        <v>1</v>
      </c>
      <c r="S50" s="66">
        <f t="shared" si="1"/>
        <v>9.8138102401366316E-4</v>
      </c>
      <c r="T50" s="66"/>
      <c r="U50" s="66"/>
      <c r="V50" s="66">
        <f t="shared" si="2"/>
        <v>4.5804276528026118E-4</v>
      </c>
      <c r="W50" s="66">
        <f t="shared" si="3"/>
        <v>1.4394237892939245E-3</v>
      </c>
      <c r="X50" s="67">
        <f t="shared" si="16"/>
        <v>0</v>
      </c>
      <c r="Y50" s="66">
        <f t="shared" si="29"/>
        <v>1.5972167781450275E-2</v>
      </c>
      <c r="Z50" s="10"/>
      <c r="AA50" s="59">
        <f t="shared" si="30"/>
        <v>3.6201610230036659E-2</v>
      </c>
      <c r="AB50" s="59">
        <f t="shared" si="30"/>
        <v>2.588792858676971E-2</v>
      </c>
      <c r="AC50" s="59">
        <f t="shared" si="30"/>
        <v>1.9819414823730105E-2</v>
      </c>
      <c r="AD50" s="59">
        <f t="shared" si="30"/>
        <v>1.1538681113497368E-2</v>
      </c>
      <c r="AE50" s="59">
        <f t="shared" si="30"/>
        <v>4.6904676473324752E-3</v>
      </c>
      <c r="AF50" s="59"/>
      <c r="AG50" s="59"/>
      <c r="AH50" s="59"/>
      <c r="AI50" s="59"/>
      <c r="AJ50" s="59"/>
      <c r="AP50" s="59">
        <f t="shared" si="31"/>
        <v>2.5328956513575421E-2</v>
      </c>
      <c r="AQ50" s="59">
        <f t="shared" si="31"/>
        <v>7.7574566818762779E-3</v>
      </c>
      <c r="AR50" s="59">
        <f t="shared" si="31"/>
        <v>6.6458290315036276E-3</v>
      </c>
      <c r="AS50" s="59">
        <f t="shared" si="31"/>
        <v>4.6590343172268197E-3</v>
      </c>
      <c r="AT50" s="59">
        <f t="shared" si="31"/>
        <v>1.4129999838439747E-3</v>
      </c>
      <c r="AV50" s="62">
        <f t="shared" si="19"/>
        <v>9.813810240136632E-2</v>
      </c>
      <c r="AY50" s="74">
        <f t="shared" si="20"/>
        <v>0.14394237892939243</v>
      </c>
      <c r="BA50" s="76">
        <f t="shared" si="21"/>
        <v>6.1530566743612083E-2</v>
      </c>
      <c r="BB50" s="76">
        <f t="shared" si="22"/>
        <v>3.3645385268645987E-2</v>
      </c>
      <c r="BC50" s="76">
        <f t="shared" si="23"/>
        <v>2.6465243855233734E-2</v>
      </c>
      <c r="BD50" s="76">
        <f t="shared" si="24"/>
        <v>1.6197715430724187E-2</v>
      </c>
      <c r="BE50" s="76">
        <f t="shared" si="25"/>
        <v>6.1034676311764501E-3</v>
      </c>
      <c r="BF50" s="77">
        <f t="shared" si="26"/>
        <v>0</v>
      </c>
      <c r="BH50" s="50">
        <v>1912</v>
      </c>
      <c r="BI50" s="78">
        <f t="shared" si="27"/>
        <v>0.2306220061512653</v>
      </c>
      <c r="BJ50" s="78">
        <f t="shared" si="28"/>
        <v>0.43011539233028884</v>
      </c>
    </row>
    <row r="51" spans="1:62">
      <c r="A51">
        <v>1913</v>
      </c>
      <c r="B51" t="s">
        <v>187</v>
      </c>
      <c r="C51" t="s">
        <v>93</v>
      </c>
      <c r="D51" s="6">
        <v>12982739</v>
      </c>
      <c r="E51" s="6"/>
      <c r="F51" s="6"/>
      <c r="G51" s="6">
        <v>5804480</v>
      </c>
      <c r="H51" s="6">
        <v>18787219</v>
      </c>
      <c r="I51" s="19">
        <f t="shared" si="11"/>
        <v>0</v>
      </c>
      <c r="J51" s="6">
        <v>185237962</v>
      </c>
      <c r="K51" s="6">
        <v>12270854713.574783</v>
      </c>
      <c r="L51" s="9">
        <f t="shared" si="0"/>
        <v>7.0086816221828219E-2</v>
      </c>
      <c r="M51" s="9"/>
      <c r="N51" s="9"/>
      <c r="O51" s="9">
        <f t="shared" si="12"/>
        <v>3.1335261613383548E-2</v>
      </c>
      <c r="P51" s="9">
        <f t="shared" si="13"/>
        <v>0.10142207783521177</v>
      </c>
      <c r="Q51" s="16">
        <f t="shared" si="14"/>
        <v>0</v>
      </c>
      <c r="R51" s="9">
        <f t="shared" si="15"/>
        <v>1</v>
      </c>
      <c r="S51" s="66">
        <f t="shared" si="1"/>
        <v>1.0580142380495865E-3</v>
      </c>
      <c r="T51" s="66"/>
      <c r="U51" s="66"/>
      <c r="V51" s="66">
        <f t="shared" si="2"/>
        <v>4.7302980399390783E-4</v>
      </c>
      <c r="W51" s="66">
        <f t="shared" si="3"/>
        <v>1.5310440420434942E-3</v>
      </c>
      <c r="X51" s="67">
        <f t="shared" si="16"/>
        <v>0</v>
      </c>
      <c r="Y51" s="66">
        <f t="shared" si="29"/>
        <v>1.5095766865781422E-2</v>
      </c>
      <c r="Z51" s="10"/>
      <c r="AA51" s="59">
        <f t="shared" si="30"/>
        <v>3.9028489573859029E-2</v>
      </c>
      <c r="AB51" s="59">
        <f t="shared" si="30"/>
        <v>2.7909442273903119E-2</v>
      </c>
      <c r="AC51" s="59">
        <f t="shared" si="30"/>
        <v>2.136705577162815E-2</v>
      </c>
      <c r="AD51" s="59">
        <f t="shared" si="30"/>
        <v>1.2439703446134808E-2</v>
      </c>
      <c r="AE51" s="59">
        <f t="shared" si="30"/>
        <v>5.0567327394335417E-3</v>
      </c>
      <c r="AF51" s="59"/>
      <c r="AG51" s="59"/>
      <c r="AH51" s="59"/>
      <c r="AI51" s="59"/>
      <c r="AJ51" s="59"/>
      <c r="AP51" s="59">
        <f t="shared" si="31"/>
        <v>2.6157713303594708E-2</v>
      </c>
      <c r="AQ51" s="59">
        <f t="shared" si="31"/>
        <v>8.0112786225843263E-3</v>
      </c>
      <c r="AR51" s="59">
        <f t="shared" si="31"/>
        <v>6.8632788080948571E-3</v>
      </c>
      <c r="AS51" s="59">
        <f t="shared" si="31"/>
        <v>4.811476693732347E-3</v>
      </c>
      <c r="AT51" s="59">
        <f t="shared" si="31"/>
        <v>1.4592329713845474E-3</v>
      </c>
      <c r="AV51" s="62">
        <f t="shared" si="19"/>
        <v>0.10580142380495865</v>
      </c>
      <c r="AY51" s="74">
        <f t="shared" si="20"/>
        <v>0.15310440420434943</v>
      </c>
      <c r="BA51" s="76">
        <f t="shared" si="21"/>
        <v>6.5186202877453733E-2</v>
      </c>
      <c r="BB51" s="76">
        <f t="shared" si="22"/>
        <v>3.5920720896487443E-2</v>
      </c>
      <c r="BC51" s="76">
        <f t="shared" si="23"/>
        <v>2.8230334579723008E-2</v>
      </c>
      <c r="BD51" s="76">
        <f t="shared" si="24"/>
        <v>1.7251180139867154E-2</v>
      </c>
      <c r="BE51" s="76">
        <f t="shared" si="25"/>
        <v>6.5159657108180887E-3</v>
      </c>
      <c r="BF51" s="77">
        <f t="shared" si="26"/>
        <v>0</v>
      </c>
      <c r="BH51" s="50">
        <v>1913</v>
      </c>
      <c r="BI51" s="78">
        <f t="shared" si="27"/>
        <v>0.23081432819780709</v>
      </c>
      <c r="BJ51" s="78">
        <f t="shared" si="28"/>
        <v>0.43307223512917903</v>
      </c>
    </row>
    <row r="52" spans="1:62">
      <c r="A52">
        <v>1914</v>
      </c>
      <c r="B52" t="s">
        <v>187</v>
      </c>
      <c r="C52" t="s">
        <v>93</v>
      </c>
      <c r="D52" s="6">
        <v>17954390</v>
      </c>
      <c r="E52" s="6"/>
      <c r="F52" s="6"/>
      <c r="G52" s="6">
        <v>6380000</v>
      </c>
      <c r="H52" s="6">
        <v>24334390</v>
      </c>
      <c r="I52" s="19">
        <f t="shared" si="11"/>
        <v>0</v>
      </c>
      <c r="J52" s="6">
        <v>197842313</v>
      </c>
      <c r="K52" s="6">
        <v>11065619819.879313</v>
      </c>
      <c r="L52" s="9">
        <f t="shared" si="0"/>
        <v>9.0751011387538716E-2</v>
      </c>
      <c r="M52" s="9"/>
      <c r="N52" s="9"/>
      <c r="O52" s="9">
        <f t="shared" si="12"/>
        <v>3.2247904420729251E-2</v>
      </c>
      <c r="P52" s="9">
        <f t="shared" si="13"/>
        <v>0.12299891580826797</v>
      </c>
      <c r="Q52" s="16">
        <f t="shared" si="14"/>
        <v>0</v>
      </c>
      <c r="R52" s="9">
        <f t="shared" si="15"/>
        <v>1</v>
      </c>
      <c r="S52" s="66">
        <f t="shared" si="1"/>
        <v>1.6225381218813481E-3</v>
      </c>
      <c r="T52" s="66"/>
      <c r="U52" s="66"/>
      <c r="V52" s="66">
        <f t="shared" si="2"/>
        <v>5.7656056360605955E-4</v>
      </c>
      <c r="W52" s="66">
        <f t="shared" si="3"/>
        <v>2.1990986854874077E-3</v>
      </c>
      <c r="X52" s="67">
        <f t="shared" si="16"/>
        <v>0</v>
      </c>
      <c r="Y52" s="66">
        <f t="shared" si="29"/>
        <v>1.7879008697242391E-2</v>
      </c>
      <c r="Z52" s="10"/>
      <c r="AA52" s="59">
        <f t="shared" si="30"/>
        <v>5.9852892234959799E-2</v>
      </c>
      <c r="AB52" s="59">
        <f t="shared" si="30"/>
        <v>4.2801062992625163E-2</v>
      </c>
      <c r="AC52" s="59">
        <f t="shared" si="30"/>
        <v>3.2767860105306745E-2</v>
      </c>
      <c r="AD52" s="59">
        <f t="shared" si="30"/>
        <v>1.90771469233352E-2</v>
      </c>
      <c r="AE52" s="59">
        <f t="shared" si="30"/>
        <v>7.7548499319078992E-3</v>
      </c>
      <c r="AF52" s="59"/>
      <c r="AG52" s="59"/>
      <c r="AH52" s="59"/>
      <c r="AI52" s="59"/>
      <c r="AJ52" s="59"/>
      <c r="AP52" s="59">
        <f t="shared" si="31"/>
        <v>3.1882781587184141E-2</v>
      </c>
      <c r="AQ52" s="59">
        <f t="shared" si="31"/>
        <v>9.7646856050995958E-3</v>
      </c>
      <c r="AR52" s="59">
        <f t="shared" si="31"/>
        <v>8.3654261620937087E-3</v>
      </c>
      <c r="AS52" s="59">
        <f t="shared" si="31"/>
        <v>5.8645516432437516E-3</v>
      </c>
      <c r="AT52" s="59">
        <f t="shared" si="31"/>
        <v>1.7786113629847627E-3</v>
      </c>
      <c r="AV52" s="62">
        <f t="shared" si="19"/>
        <v>0.16225381218813481</v>
      </c>
      <c r="AY52" s="74">
        <f t="shared" si="20"/>
        <v>0.21990986854874076</v>
      </c>
      <c r="BA52" s="76">
        <f t="shared" si="21"/>
        <v>9.173567382214394E-2</v>
      </c>
      <c r="BB52" s="76">
        <f t="shared" si="22"/>
        <v>5.2565748597724761E-2</v>
      </c>
      <c r="BC52" s="76">
        <f t="shared" si="23"/>
        <v>4.1133286267400454E-2</v>
      </c>
      <c r="BD52" s="76">
        <f t="shared" si="24"/>
        <v>2.4941698566578952E-2</v>
      </c>
      <c r="BE52" s="76">
        <f t="shared" si="25"/>
        <v>9.5334612948926624E-3</v>
      </c>
      <c r="BF52" s="77">
        <f t="shared" si="26"/>
        <v>0</v>
      </c>
      <c r="BH52" s="50">
        <v>1914</v>
      </c>
      <c r="BI52" s="78">
        <f t="shared" si="27"/>
        <v>0.23176998873654933</v>
      </c>
      <c r="BJ52" s="78">
        <f t="shared" si="28"/>
        <v>0.44838920949279987</v>
      </c>
    </row>
    <row r="53" spans="1:62" ht="16" thickBot="1">
      <c r="A53">
        <v>1915</v>
      </c>
      <c r="B53" s="21" t="s">
        <v>187</v>
      </c>
      <c r="C53" t="s">
        <v>93</v>
      </c>
      <c r="E53" s="6"/>
      <c r="F53" s="6"/>
      <c r="G53" s="6"/>
      <c r="H53" s="6"/>
      <c r="I53" s="20"/>
      <c r="J53" s="6">
        <v>172863128</v>
      </c>
      <c r="K53" s="6">
        <v>11957641255.833349</v>
      </c>
      <c r="L53" s="9"/>
      <c r="M53" s="9"/>
      <c r="N53" s="9"/>
      <c r="O53" s="9"/>
      <c r="P53" s="9"/>
      <c r="Q53" s="17"/>
      <c r="R53" s="9">
        <f t="shared" si="15"/>
        <v>1</v>
      </c>
      <c r="S53" s="66"/>
      <c r="T53" s="66"/>
      <c r="U53" s="66"/>
      <c r="V53" s="66"/>
      <c r="W53" s="66"/>
      <c r="X53" s="68"/>
      <c r="Y53" s="66">
        <f t="shared" si="29"/>
        <v>1.4456289856970865E-2</v>
      </c>
      <c r="Z53" s="10"/>
      <c r="AA53" s="10"/>
      <c r="AB53" s="10"/>
      <c r="AC53" s="10"/>
      <c r="AD53" s="10"/>
      <c r="AE53" s="10"/>
      <c r="AF53" s="59"/>
      <c r="AG53" s="59"/>
      <c r="AH53" s="59"/>
      <c r="AI53" s="59"/>
      <c r="AJ53" s="59"/>
      <c r="AV53" s="62"/>
      <c r="BH53" s="50">
        <v>1915</v>
      </c>
      <c r="BI53" s="78"/>
      <c r="BJ53" s="78"/>
    </row>
    <row r="54" spans="1:62">
      <c r="A54">
        <v>1916</v>
      </c>
      <c r="B54" t="s">
        <v>185</v>
      </c>
      <c r="C54" t="s">
        <v>93</v>
      </c>
      <c r="E54" s="6"/>
      <c r="F54" s="6"/>
      <c r="G54" s="6"/>
      <c r="H54" s="6"/>
      <c r="I54" s="20"/>
      <c r="J54" s="6">
        <v>370000000</v>
      </c>
      <c r="K54" s="6">
        <v>5632301170.2305241</v>
      </c>
      <c r="L54" s="9"/>
      <c r="M54" s="9"/>
      <c r="N54" s="9"/>
      <c r="O54" s="9"/>
      <c r="P54" s="9"/>
      <c r="Q54" s="17"/>
      <c r="R54" s="9">
        <f t="shared" si="15"/>
        <v>1</v>
      </c>
      <c r="S54" s="66"/>
      <c r="T54" s="66"/>
      <c r="U54" s="66"/>
      <c r="V54" s="66"/>
      <c r="W54" s="66"/>
      <c r="X54" s="68"/>
      <c r="Y54" s="66">
        <f t="shared" si="29"/>
        <v>6.569250983161759E-2</v>
      </c>
      <c r="Z54" s="10"/>
      <c r="AA54" s="10"/>
      <c r="AB54" s="10"/>
      <c r="AC54" s="10"/>
      <c r="AD54" s="10"/>
      <c r="AE54" s="10"/>
      <c r="AF54" s="59"/>
      <c r="AG54" s="59"/>
      <c r="AH54" s="59"/>
      <c r="AI54" s="59"/>
      <c r="AJ54" s="59"/>
      <c r="AV54" s="62"/>
      <c r="BH54" s="50">
        <v>1916</v>
      </c>
      <c r="BI54" s="78"/>
      <c r="BJ54" s="78"/>
    </row>
    <row r="55" spans="1:62">
      <c r="A55">
        <v>1917</v>
      </c>
      <c r="B55" t="s">
        <v>185</v>
      </c>
      <c r="C55" t="s">
        <v>93</v>
      </c>
      <c r="D55" s="6">
        <v>68316692.760000005</v>
      </c>
      <c r="E55" s="6"/>
      <c r="F55" s="6"/>
      <c r="G55" s="6">
        <v>16823600</v>
      </c>
      <c r="H55" s="6">
        <v>85140292.760000005</v>
      </c>
      <c r="I55" s="19">
        <f t="shared" si="11"/>
        <v>0</v>
      </c>
      <c r="J55" s="6">
        <v>390000000</v>
      </c>
      <c r="K55" s="6">
        <v>6229357354.8049068</v>
      </c>
      <c r="L55" s="9">
        <f>+D55/$J55</f>
        <v>0.1751710070769231</v>
      </c>
      <c r="M55" s="9"/>
      <c r="N55" s="9"/>
      <c r="O55" s="9">
        <f>+G55/$J55</f>
        <v>4.3137435897435898E-2</v>
      </c>
      <c r="P55" s="9">
        <f>+H55/$J55</f>
        <v>0.218308442974359</v>
      </c>
      <c r="Q55" s="16">
        <f t="shared" si="14"/>
        <v>0</v>
      </c>
      <c r="R55" s="9">
        <f t="shared" si="15"/>
        <v>1</v>
      </c>
      <c r="S55" s="66">
        <f>+D55/$K55</f>
        <v>1.0966892549085358E-2</v>
      </c>
      <c r="T55" s="66"/>
      <c r="U55" s="66"/>
      <c r="V55" s="66">
        <f>+G55/$K55</f>
        <v>2.700695921229083E-3</v>
      </c>
      <c r="W55" s="66">
        <f>+H55/$K55</f>
        <v>1.366758847031444E-2</v>
      </c>
      <c r="X55" s="67">
        <f t="shared" si="16"/>
        <v>0</v>
      </c>
      <c r="Y55" s="66">
        <f t="shared" si="29"/>
        <v>6.2606779124524017E-2</v>
      </c>
      <c r="Z55" s="10"/>
      <c r="AA55" s="59">
        <f t="shared" si="30"/>
        <v>0.40455150423935021</v>
      </c>
      <c r="AB55" s="59">
        <f t="shared" si="30"/>
        <v>0.2892965363935403</v>
      </c>
      <c r="AC55" s="59">
        <f t="shared" si="30"/>
        <v>0.22148114487546014</v>
      </c>
      <c r="AD55" s="59">
        <f t="shared" si="30"/>
        <v>0.12894428650387726</v>
      </c>
      <c r="AE55" s="59">
        <f t="shared" si="30"/>
        <v>5.2415782896307855E-2</v>
      </c>
      <c r="AF55" s="59"/>
      <c r="AG55" s="59"/>
      <c r="AH55" s="59"/>
      <c r="AI55" s="59"/>
      <c r="AJ55" s="59"/>
      <c r="AP55" s="59">
        <f t="shared" si="31"/>
        <v>0.14934371794595797</v>
      </c>
      <c r="AQ55" s="59">
        <f t="shared" si="31"/>
        <v>4.573924796527596E-2</v>
      </c>
      <c r="AR55" s="59">
        <f t="shared" si="31"/>
        <v>3.9184907434539798E-2</v>
      </c>
      <c r="AS55" s="59">
        <f t="shared" si="31"/>
        <v>2.7470437110172233E-2</v>
      </c>
      <c r="AT55" s="59">
        <f t="shared" si="31"/>
        <v>8.331281666962358E-3</v>
      </c>
      <c r="AV55" s="62">
        <f t="shared" si="19"/>
        <v>1.0966892549085359</v>
      </c>
      <c r="AY55" s="74">
        <f t="shared" ref="AY55:AY56" si="32">AV55+(100*V55)</f>
        <v>1.3667588470314442</v>
      </c>
      <c r="BA55" s="76">
        <f t="shared" si="21"/>
        <v>0.55389522218530818</v>
      </c>
      <c r="BB55" s="76">
        <f t="shared" si="22"/>
        <v>0.33503578435881626</v>
      </c>
      <c r="BC55" s="76">
        <f t="shared" si="23"/>
        <v>0.26066605230999995</v>
      </c>
      <c r="BD55" s="76">
        <f t="shared" si="24"/>
        <v>0.15641472361404951</v>
      </c>
      <c r="BE55" s="76">
        <f t="shared" si="25"/>
        <v>6.0747064563270212E-2</v>
      </c>
      <c r="BF55" s="77">
        <f t="shared" si="26"/>
        <v>0</v>
      </c>
      <c r="BH55" s="50">
        <v>1917</v>
      </c>
      <c r="BI55" s="78">
        <f t="shared" si="27"/>
        <v>0.23304555397580543</v>
      </c>
      <c r="BJ55" s="78">
        <f t="shared" si="28"/>
        <v>0.47060534532430565</v>
      </c>
    </row>
    <row r="56" spans="1:62">
      <c r="A56">
        <v>1918</v>
      </c>
      <c r="B56" t="s">
        <v>185</v>
      </c>
      <c r="C56" t="s">
        <v>93</v>
      </c>
      <c r="D56" s="6">
        <v>70561118</v>
      </c>
      <c r="E56" s="6"/>
      <c r="F56" s="6"/>
      <c r="G56" s="6">
        <v>16214732</v>
      </c>
      <c r="H56" s="6">
        <v>86775850</v>
      </c>
      <c r="I56" s="19">
        <f t="shared" si="11"/>
        <v>0</v>
      </c>
      <c r="J56" s="6">
        <v>420000000</v>
      </c>
      <c r="K56" s="6">
        <v>8709559332.3899632</v>
      </c>
      <c r="L56" s="9">
        <f>+D56/$J56</f>
        <v>0.1680026619047619</v>
      </c>
      <c r="M56" s="9"/>
      <c r="N56" s="9"/>
      <c r="O56" s="9">
        <f>+G56/$J56</f>
        <v>3.8606504761904761E-2</v>
      </c>
      <c r="P56" s="9">
        <f>+H56/$J56</f>
        <v>0.20660916666666668</v>
      </c>
      <c r="Q56" s="16">
        <f t="shared" si="14"/>
        <v>0</v>
      </c>
      <c r="R56" s="9">
        <f t="shared" si="15"/>
        <v>1</v>
      </c>
      <c r="S56" s="66">
        <f>+D56/$K56</f>
        <v>8.1015715384807584E-3</v>
      </c>
      <c r="T56" s="66"/>
      <c r="U56" s="66"/>
      <c r="V56" s="66">
        <f>+G56/$K56</f>
        <v>1.8617166932543951E-3</v>
      </c>
      <c r="W56" s="66">
        <f>+H56/$K56</f>
        <v>9.9632882317351543E-3</v>
      </c>
      <c r="X56" s="67">
        <f t="shared" si="16"/>
        <v>0</v>
      </c>
      <c r="Y56" s="66">
        <f t="shared" si="29"/>
        <v>4.8222876034389343E-2</v>
      </c>
      <c r="Z56" s="10"/>
      <c r="AA56" s="59">
        <f t="shared" si="30"/>
        <v>0.29885429604837721</v>
      </c>
      <c r="AB56" s="59">
        <f t="shared" si="30"/>
        <v>0.21371200410114705</v>
      </c>
      <c r="AC56" s="59">
        <f t="shared" si="30"/>
        <v>0.16361474607342719</v>
      </c>
      <c r="AD56" s="59">
        <f t="shared" si="30"/>
        <v>9.5255001078372453E-2</v>
      </c>
      <c r="AE56" s="59">
        <f t="shared" si="30"/>
        <v>3.8721106546751954E-2</v>
      </c>
      <c r="AF56" s="59"/>
      <c r="AG56" s="59"/>
      <c r="AH56" s="59"/>
      <c r="AI56" s="59"/>
      <c r="AJ56" s="59"/>
      <c r="AP56" s="59">
        <f t="shared" si="31"/>
        <v>0.10294964736575463</v>
      </c>
      <c r="AQ56" s="59">
        <f t="shared" si="31"/>
        <v>3.1530214417883493E-2</v>
      </c>
      <c r="AR56" s="59">
        <f t="shared" si="31"/>
        <v>2.7011999285469726E-2</v>
      </c>
      <c r="AS56" s="59">
        <f t="shared" si="31"/>
        <v>1.8936664041662249E-2</v>
      </c>
      <c r="AT56" s="59">
        <f t="shared" si="31"/>
        <v>5.7431442146694276E-3</v>
      </c>
      <c r="AV56" s="62">
        <f t="shared" si="19"/>
        <v>0.81015715384807585</v>
      </c>
      <c r="AY56" s="74">
        <f t="shared" si="32"/>
        <v>0.99632882317351534</v>
      </c>
      <c r="BA56" s="76">
        <f t="shared" si="21"/>
        <v>0.40180394341413184</v>
      </c>
      <c r="BB56" s="76">
        <f t="shared" si="22"/>
        <v>0.24524221851903055</v>
      </c>
      <c r="BC56" s="76">
        <f t="shared" si="23"/>
        <v>0.1906267453588969</v>
      </c>
      <c r="BD56" s="76">
        <f t="shared" si="24"/>
        <v>0.1141916651200347</v>
      </c>
      <c r="BE56" s="76">
        <f t="shared" si="25"/>
        <v>4.4464250761421381E-2</v>
      </c>
      <c r="BF56" s="77">
        <f t="shared" si="26"/>
        <v>0</v>
      </c>
      <c r="BH56" s="50">
        <v>1918</v>
      </c>
      <c r="BI56" s="78">
        <f t="shared" si="27"/>
        <v>0.23325295030195065</v>
      </c>
      <c r="BJ56" s="78">
        <f t="shared" si="28"/>
        <v>0.47442726355331327</v>
      </c>
    </row>
    <row r="57" spans="1:62">
      <c r="A57">
        <v>1919</v>
      </c>
      <c r="B57" t="s">
        <v>185</v>
      </c>
      <c r="C57" t="s">
        <v>93</v>
      </c>
      <c r="E57" s="6"/>
      <c r="F57" s="6"/>
      <c r="G57" s="6"/>
      <c r="H57" s="6"/>
      <c r="I57" s="20"/>
      <c r="J57" s="6">
        <v>430000000</v>
      </c>
      <c r="K57" s="6">
        <v>8877271553.6722965</v>
      </c>
      <c r="L57" s="9"/>
      <c r="M57" s="9"/>
      <c r="N57" s="9"/>
      <c r="O57" s="9"/>
      <c r="P57" s="9"/>
      <c r="Q57" s="17"/>
      <c r="R57" s="9">
        <f t="shared" si="15"/>
        <v>1</v>
      </c>
      <c r="S57" s="66"/>
      <c r="T57" s="66"/>
      <c r="U57" s="66"/>
      <c r="V57" s="66"/>
      <c r="W57" s="66"/>
      <c r="X57" s="68"/>
      <c r="Y57" s="66">
        <f t="shared" si="29"/>
        <v>4.8438306454883673E-2</v>
      </c>
      <c r="Z57" s="10"/>
      <c r="AA57" s="10"/>
      <c r="AB57" s="10"/>
      <c r="AC57" s="10"/>
      <c r="AD57" s="10"/>
      <c r="AE57" s="10"/>
      <c r="AF57" s="59"/>
      <c r="AG57" s="59"/>
      <c r="AH57" s="59"/>
      <c r="AI57" s="59"/>
      <c r="AJ57" s="59"/>
      <c r="AV57" s="62"/>
      <c r="BH57" s="50">
        <v>1919</v>
      </c>
      <c r="BI57" s="78"/>
      <c r="BJ57" s="78"/>
    </row>
    <row r="58" spans="1:62">
      <c r="A58">
        <v>1920</v>
      </c>
      <c r="B58" t="s">
        <v>185</v>
      </c>
      <c r="C58" t="s">
        <v>93</v>
      </c>
      <c r="D58" s="6">
        <v>88327493.480000004</v>
      </c>
      <c r="E58" s="6"/>
      <c r="F58" s="6"/>
      <c r="G58" s="6">
        <v>17641284.719999999</v>
      </c>
      <c r="H58" s="6">
        <v>105968778.2</v>
      </c>
      <c r="I58" s="19">
        <f t="shared" si="11"/>
        <v>0</v>
      </c>
      <c r="J58" s="6">
        <v>490000000</v>
      </c>
      <c r="K58" s="6">
        <v>10564103560.2269</v>
      </c>
      <c r="L58" s="9">
        <f>+D58/$J58</f>
        <v>0.18026019077551023</v>
      </c>
      <c r="M58" s="9"/>
      <c r="N58" s="9"/>
      <c r="O58" s="9">
        <f>+G58/$J58</f>
        <v>3.6002621877551017E-2</v>
      </c>
      <c r="P58" s="9">
        <f>+H58/$J58</f>
        <v>0.21626281265306124</v>
      </c>
      <c r="Q58" s="16">
        <f t="shared" si="14"/>
        <v>0</v>
      </c>
      <c r="R58" s="9">
        <f t="shared" si="15"/>
        <v>1</v>
      </c>
      <c r="S58" s="66">
        <f>+D58/$K58</f>
        <v>8.3610968953907981E-3</v>
      </c>
      <c r="T58" s="66"/>
      <c r="U58" s="66"/>
      <c r="V58" s="66">
        <f>+G58/$K58</f>
        <v>1.669927279624386E-3</v>
      </c>
      <c r="W58" s="66">
        <f>+H58/$K58</f>
        <v>1.0031024175015184E-2</v>
      </c>
      <c r="X58" s="67">
        <f t="shared" si="16"/>
        <v>0</v>
      </c>
      <c r="Y58" s="66">
        <f t="shared" si="29"/>
        <v>4.6383490771977585E-2</v>
      </c>
      <c r="Z58" s="10"/>
      <c r="AA58" s="59">
        <f t="shared" si="30"/>
        <v>0.30842778033814233</v>
      </c>
      <c r="AB58" s="59">
        <f t="shared" si="30"/>
        <v>0.22055804426469672</v>
      </c>
      <c r="AC58" s="59">
        <f t="shared" si="30"/>
        <v>0.16885597305868127</v>
      </c>
      <c r="AD58" s="59">
        <f t="shared" si="30"/>
        <v>9.830639524738162E-2</v>
      </c>
      <c r="AE58" s="59">
        <f t="shared" si="30"/>
        <v>3.9961496630177902E-2</v>
      </c>
      <c r="AF58" s="59"/>
      <c r="AG58" s="59"/>
      <c r="AH58" s="59"/>
      <c r="AI58" s="59"/>
      <c r="AJ58" s="59"/>
      <c r="AP58" s="59">
        <f t="shared" si="31"/>
        <v>9.2344031283976127E-2</v>
      </c>
      <c r="AQ58" s="59">
        <f t="shared" si="31"/>
        <v>2.8282050313890032E-2</v>
      </c>
      <c r="AR58" s="59">
        <f t="shared" si="31"/>
        <v>2.4229290443299745E-2</v>
      </c>
      <c r="AS58" s="59">
        <f t="shared" si="31"/>
        <v>1.6985856109489612E-2</v>
      </c>
      <c r="AT58" s="59">
        <f t="shared" si="31"/>
        <v>5.1514998117830873E-3</v>
      </c>
      <c r="AV58" s="62">
        <f t="shared" si="19"/>
        <v>0.83610968953907983</v>
      </c>
      <c r="AY58" s="74">
        <f t="shared" ref="AY58:AY59" si="33">AV58+(100*V58)</f>
        <v>1.0031024175015184</v>
      </c>
      <c r="BA58" s="76">
        <f t="shared" si="21"/>
        <v>0.40077181162211845</v>
      </c>
      <c r="BB58" s="76">
        <f t="shared" si="22"/>
        <v>0.24884009457858675</v>
      </c>
      <c r="BC58" s="76">
        <f t="shared" si="23"/>
        <v>0.19308526350198102</v>
      </c>
      <c r="BD58" s="76">
        <f t="shared" si="24"/>
        <v>0.11529225135687124</v>
      </c>
      <c r="BE58" s="76">
        <f t="shared" si="25"/>
        <v>4.5112996441960991E-2</v>
      </c>
      <c r="BF58" s="77">
        <f t="shared" si="26"/>
        <v>0</v>
      </c>
      <c r="BH58" s="50">
        <v>1920</v>
      </c>
      <c r="BI58" s="78">
        <f t="shared" si="27"/>
        <v>0.23364287685009238</v>
      </c>
      <c r="BJ58" s="78">
        <f t="shared" si="28"/>
        <v>0.48178354340958024</v>
      </c>
    </row>
    <row r="59" spans="1:62">
      <c r="A59">
        <v>1921</v>
      </c>
      <c r="B59" t="s">
        <v>185</v>
      </c>
      <c r="C59" t="s">
        <v>93</v>
      </c>
      <c r="D59" s="6">
        <v>88280385.480000004</v>
      </c>
      <c r="E59" s="6"/>
      <c r="F59" s="6"/>
      <c r="G59" s="6">
        <v>17641284.719999999</v>
      </c>
      <c r="H59" s="6">
        <v>105921670.2</v>
      </c>
      <c r="I59" s="19">
        <f t="shared" si="11"/>
        <v>0</v>
      </c>
      <c r="J59" s="6">
        <v>560000000</v>
      </c>
      <c r="K59" s="6">
        <v>9135784312.2814903</v>
      </c>
      <c r="L59" s="9">
        <f>+D59/$J59</f>
        <v>0.15764354550000001</v>
      </c>
      <c r="M59" s="9"/>
      <c r="N59" s="9"/>
      <c r="O59" s="9">
        <f>+G59/$J59</f>
        <v>3.1502294142857143E-2</v>
      </c>
      <c r="P59" s="9">
        <f>+H59/$J59</f>
        <v>0.18914583964285714</v>
      </c>
      <c r="Q59" s="16">
        <f t="shared" si="14"/>
        <v>0</v>
      </c>
      <c r="R59" s="9">
        <f t="shared" si="15"/>
        <v>1</v>
      </c>
      <c r="S59" s="66">
        <f>+D59/$K59</f>
        <v>9.6631424804241722E-3</v>
      </c>
      <c r="T59" s="66"/>
      <c r="U59" s="66"/>
      <c r="V59" s="66">
        <f>+G59/$K59</f>
        <v>1.9310093273857535E-3</v>
      </c>
      <c r="W59" s="66">
        <f>+H59/$K59</f>
        <v>1.1594151807809925E-2</v>
      </c>
      <c r="X59" s="67">
        <f t="shared" si="16"/>
        <v>0</v>
      </c>
      <c r="Y59" s="66">
        <f t="shared" si="29"/>
        <v>6.1297419122206764E-2</v>
      </c>
      <c r="Z59" s="10"/>
      <c r="AA59" s="59">
        <f t="shared" si="30"/>
        <v>0.35645820442188941</v>
      </c>
      <c r="AB59" s="59">
        <f t="shared" si="30"/>
        <v>0.25490480897409207</v>
      </c>
      <c r="AC59" s="59">
        <f t="shared" si="30"/>
        <v>0.19515134757452632</v>
      </c>
      <c r="AD59" s="59">
        <f t="shared" si="30"/>
        <v>0.11361532056111182</v>
      </c>
      <c r="AE59" s="59">
        <f t="shared" si="30"/>
        <v>4.6184566510797588E-2</v>
      </c>
      <c r="AF59" s="59"/>
      <c r="AG59" s="59"/>
      <c r="AH59" s="59"/>
      <c r="AI59" s="59"/>
      <c r="AJ59" s="59"/>
      <c r="AP59" s="59">
        <f t="shared" si="31"/>
        <v>0.10678140773762815</v>
      </c>
      <c r="AQ59" s="59">
        <f t="shared" si="31"/>
        <v>3.2703761187731974E-2</v>
      </c>
      <c r="AR59" s="59">
        <f t="shared" si="31"/>
        <v>2.8017379207359274E-2</v>
      </c>
      <c r="AS59" s="59">
        <f t="shared" si="31"/>
        <v>1.9641481986230169E-2</v>
      </c>
      <c r="AT59" s="59">
        <f t="shared" si="31"/>
        <v>5.9569026196258021E-3</v>
      </c>
      <c r="AV59" s="62">
        <f t="shared" si="19"/>
        <v>0.96631424804241717</v>
      </c>
      <c r="AY59" s="74">
        <f t="shared" si="33"/>
        <v>1.1594151807809925</v>
      </c>
      <c r="BA59" s="76">
        <f t="shared" si="21"/>
        <v>0.46323961215951759</v>
      </c>
      <c r="BB59" s="76">
        <f t="shared" si="22"/>
        <v>0.28760857016182406</v>
      </c>
      <c r="BC59" s="76">
        <f t="shared" si="23"/>
        <v>0.2231687267818856</v>
      </c>
      <c r="BD59" s="76">
        <f t="shared" si="24"/>
        <v>0.13325680254734198</v>
      </c>
      <c r="BE59" s="76">
        <f t="shared" si="25"/>
        <v>5.214146913042339E-2</v>
      </c>
      <c r="BF59" s="77">
        <f t="shared" si="26"/>
        <v>0</v>
      </c>
      <c r="BH59" s="50">
        <v>1921</v>
      </c>
      <c r="BI59" s="78">
        <f t="shared" si="27"/>
        <v>0.2336414688666659</v>
      </c>
      <c r="BJ59" s="78">
        <f t="shared" si="28"/>
        <v>0.48175657030175767</v>
      </c>
    </row>
    <row r="60" spans="1:62">
      <c r="A60">
        <v>1922</v>
      </c>
      <c r="B60" t="s">
        <v>185</v>
      </c>
      <c r="C60" t="s">
        <v>93</v>
      </c>
      <c r="E60" s="6"/>
      <c r="F60" s="6"/>
      <c r="G60" s="6"/>
      <c r="H60" s="6"/>
      <c r="I60" s="20"/>
      <c r="J60" s="6">
        <v>610000000</v>
      </c>
      <c r="K60" s="6">
        <v>8643635796.3541584</v>
      </c>
      <c r="L60" s="9"/>
      <c r="M60" s="9"/>
      <c r="N60" s="9"/>
      <c r="O60" s="9"/>
      <c r="P60" s="9"/>
      <c r="Q60" s="17"/>
      <c r="R60" s="9">
        <f t="shared" si="15"/>
        <v>1</v>
      </c>
      <c r="S60" s="66"/>
      <c r="T60" s="66"/>
      <c r="U60" s="66"/>
      <c r="V60" s="66"/>
      <c r="W60" s="66"/>
      <c r="X60" s="68"/>
      <c r="Y60" s="66">
        <f t="shared" si="29"/>
        <v>7.057215440026926E-2</v>
      </c>
      <c r="Z60" s="10"/>
      <c r="AA60" s="10"/>
      <c r="AB60" s="10"/>
      <c r="AC60" s="10"/>
      <c r="AD60" s="10"/>
      <c r="AE60" s="10"/>
      <c r="AF60" s="59"/>
      <c r="AG60" s="59"/>
      <c r="AH60" s="59"/>
      <c r="AI60" s="59"/>
      <c r="AJ60" s="59"/>
      <c r="AV60" s="62"/>
      <c r="BH60" s="50">
        <v>1922</v>
      </c>
      <c r="BI60" s="78"/>
      <c r="BJ60" s="78"/>
    </row>
    <row r="61" spans="1:62">
      <c r="A61">
        <v>1923</v>
      </c>
      <c r="B61" t="s">
        <v>185</v>
      </c>
      <c r="C61" t="s">
        <v>93</v>
      </c>
      <c r="D61" s="6">
        <v>96413567.480000004</v>
      </c>
      <c r="E61" s="6"/>
      <c r="F61" s="6"/>
      <c r="G61" s="6">
        <v>20318747.300000001</v>
      </c>
      <c r="H61" s="6">
        <v>116732314.78</v>
      </c>
      <c r="I61" s="19">
        <f t="shared" si="11"/>
        <v>0</v>
      </c>
      <c r="J61" s="6">
        <v>630000000</v>
      </c>
      <c r="K61" s="6">
        <v>9668035006.4378567</v>
      </c>
      <c r="L61" s="9">
        <f>+D61/$J61</f>
        <v>0.1530374086984127</v>
      </c>
      <c r="M61" s="9"/>
      <c r="N61" s="9"/>
      <c r="O61" s="9">
        <f>+G61/$J61</f>
        <v>3.2251979841269846E-2</v>
      </c>
      <c r="P61" s="9">
        <f>+H61/$J61</f>
        <v>0.18528938853968255</v>
      </c>
      <c r="Q61" s="16">
        <f t="shared" si="14"/>
        <v>0</v>
      </c>
      <c r="R61" s="9">
        <f t="shared" si="15"/>
        <v>1</v>
      </c>
      <c r="S61" s="66">
        <f>+D61/$K61</f>
        <v>9.9724057076540466E-3</v>
      </c>
      <c r="T61" s="66"/>
      <c r="U61" s="66"/>
      <c r="V61" s="66">
        <f>+G61/$K61</f>
        <v>2.1016418834302868E-3</v>
      </c>
      <c r="W61" s="66">
        <f>+H61/$K61</f>
        <v>1.2074047591084332E-2</v>
      </c>
      <c r="X61" s="67">
        <f t="shared" si="16"/>
        <v>0</v>
      </c>
      <c r="Y61" s="66">
        <f t="shared" si="29"/>
        <v>6.5163189787840928E-2</v>
      </c>
      <c r="Z61" s="10"/>
      <c r="AA61" s="59">
        <f t="shared" si="30"/>
        <v>0.36786644091383869</v>
      </c>
      <c r="AB61" s="59">
        <f t="shared" si="30"/>
        <v>0.2630628884000597</v>
      </c>
      <c r="AC61" s="59">
        <f t="shared" si="30"/>
        <v>0.20139705239274894</v>
      </c>
      <c r="AD61" s="59">
        <f t="shared" si="30"/>
        <v>0.11725151249046271</v>
      </c>
      <c r="AE61" s="59">
        <f t="shared" si="30"/>
        <v>4.7662676568294642E-2</v>
      </c>
      <c r="AF61" s="59"/>
      <c r="AG61" s="59"/>
      <c r="AH61" s="59"/>
      <c r="AI61" s="59"/>
      <c r="AJ61" s="59"/>
      <c r="AP61" s="59">
        <f t="shared" si="31"/>
        <v>0.11621708693497941</v>
      </c>
      <c r="AQ61" s="59">
        <f t="shared" si="31"/>
        <v>3.5593610700415314E-2</v>
      </c>
      <c r="AR61" s="59">
        <f t="shared" si="31"/>
        <v>3.0493119205100696E-2</v>
      </c>
      <c r="AS61" s="59">
        <f t="shared" si="31"/>
        <v>2.1377090524356924E-2</v>
      </c>
      <c r="AT61" s="59">
        <f t="shared" si="31"/>
        <v>6.4832809781763586E-3</v>
      </c>
      <c r="AV61" s="62">
        <f t="shared" si="19"/>
        <v>0.99724057076540462</v>
      </c>
      <c r="AY61" s="74">
        <f t="shared" ref="AY61" si="34">AV61+(100*V61)</f>
        <v>1.2074047591084334</v>
      </c>
      <c r="BA61" s="76">
        <f t="shared" si="21"/>
        <v>0.48408352784881808</v>
      </c>
      <c r="BB61" s="76">
        <f t="shared" si="22"/>
        <v>0.29865649910047504</v>
      </c>
      <c r="BC61" s="76">
        <f t="shared" si="23"/>
        <v>0.23189017159784964</v>
      </c>
      <c r="BD61" s="76">
        <f t="shared" si="24"/>
        <v>0.13862860301481963</v>
      </c>
      <c r="BE61" s="76">
        <f t="shared" si="25"/>
        <v>5.4145957546471002E-2</v>
      </c>
      <c r="BF61" s="77">
        <f t="shared" si="26"/>
        <v>0</v>
      </c>
      <c r="BH61" s="50">
        <v>1923</v>
      </c>
      <c r="BI61" s="78">
        <f t="shared" si="27"/>
        <v>0.23349828573318071</v>
      </c>
      <c r="BJ61" s="78">
        <f t="shared" si="28"/>
        <v>0.47902925478238995</v>
      </c>
    </row>
    <row r="62" spans="1:62">
      <c r="A62">
        <v>1924</v>
      </c>
      <c r="B62" t="s">
        <v>185</v>
      </c>
      <c r="C62" t="s">
        <v>93</v>
      </c>
      <c r="E62" s="6"/>
      <c r="F62" s="6"/>
      <c r="G62" s="6"/>
      <c r="H62" s="6"/>
      <c r="I62" s="20"/>
      <c r="J62" s="6">
        <v>670000000</v>
      </c>
      <c r="K62" s="6">
        <v>10909207966.306129</v>
      </c>
      <c r="L62" s="9"/>
      <c r="M62" s="9"/>
      <c r="N62" s="9"/>
      <c r="O62" s="9"/>
      <c r="P62" s="9"/>
      <c r="Q62" s="17"/>
      <c r="R62" s="9">
        <f t="shared" si="15"/>
        <v>1</v>
      </c>
      <c r="S62" s="66"/>
      <c r="T62" s="66"/>
      <c r="U62" s="66"/>
      <c r="V62" s="66"/>
      <c r="W62" s="66"/>
      <c r="X62" s="68"/>
      <c r="Y62" s="66">
        <f t="shared" si="29"/>
        <v>6.141600765787425E-2</v>
      </c>
      <c r="Z62" s="10"/>
      <c r="AA62" s="10"/>
      <c r="AB62" s="10"/>
      <c r="AC62" s="10"/>
      <c r="AD62" s="10"/>
      <c r="AE62" s="10"/>
      <c r="AF62" s="59"/>
      <c r="AG62" s="59"/>
      <c r="AH62" s="59"/>
      <c r="AI62" s="59"/>
      <c r="AJ62" s="59"/>
      <c r="BH62" s="50">
        <v>1924</v>
      </c>
      <c r="BI62" s="78"/>
      <c r="BJ62" s="78"/>
    </row>
    <row r="63" spans="1:62">
      <c r="A63">
        <v>1925</v>
      </c>
      <c r="B63" t="s">
        <v>185</v>
      </c>
      <c r="C63" t="s">
        <v>93</v>
      </c>
      <c r="E63" s="6"/>
      <c r="F63" s="6"/>
      <c r="G63" s="6"/>
      <c r="H63" s="6"/>
      <c r="I63" s="20"/>
      <c r="J63" s="6">
        <v>710000000</v>
      </c>
      <c r="K63" s="6">
        <v>10790444479.815981</v>
      </c>
      <c r="L63" s="9"/>
      <c r="M63" s="9"/>
      <c r="N63" s="9"/>
      <c r="O63" s="9"/>
      <c r="P63" s="9"/>
      <c r="Q63" s="17"/>
      <c r="R63" s="9">
        <f t="shared" si="15"/>
        <v>1</v>
      </c>
      <c r="S63" s="66"/>
      <c r="T63" s="66"/>
      <c r="U63" s="66"/>
      <c r="V63" s="66"/>
      <c r="W63" s="66"/>
      <c r="X63" s="68"/>
      <c r="Y63" s="66">
        <f t="shared" si="29"/>
        <v>6.5798957710044972E-2</v>
      </c>
      <c r="Z63" s="10"/>
      <c r="AA63" s="10"/>
      <c r="AB63" s="10"/>
      <c r="AC63" s="10"/>
      <c r="AD63" s="10"/>
      <c r="AE63" s="10"/>
      <c r="AF63" s="59"/>
      <c r="AG63" s="59"/>
      <c r="AH63" s="59"/>
      <c r="AI63" s="59"/>
      <c r="AJ63" s="59"/>
      <c r="BH63" s="50">
        <v>1925</v>
      </c>
      <c r="BI63" s="78"/>
      <c r="BJ63" s="78"/>
    </row>
    <row r="64" spans="1:62">
      <c r="A64">
        <v>1926</v>
      </c>
      <c r="B64" t="s">
        <v>185</v>
      </c>
      <c r="C64" t="s">
        <v>93</v>
      </c>
      <c r="E64" s="6"/>
      <c r="F64" s="6"/>
      <c r="G64" s="6"/>
      <c r="H64" s="6"/>
      <c r="I64" s="20"/>
      <c r="J64" s="6">
        <v>750000000</v>
      </c>
      <c r="K64" s="6">
        <v>10590933926.456394</v>
      </c>
      <c r="L64" s="9"/>
      <c r="M64" s="9"/>
      <c r="N64" s="9"/>
      <c r="O64" s="9"/>
      <c r="P64" s="9"/>
      <c r="Q64" s="17"/>
      <c r="R64" s="9">
        <f t="shared" si="15"/>
        <v>1</v>
      </c>
      <c r="S64" s="66"/>
      <c r="T64" s="66"/>
      <c r="U64" s="66"/>
      <c r="V64" s="66"/>
      <c r="W64" s="66"/>
      <c r="X64" s="68"/>
      <c r="Y64" s="66">
        <f t="shared" si="29"/>
        <v>7.0815284582833898E-2</v>
      </c>
      <c r="Z64" s="10"/>
      <c r="AA64" s="10"/>
      <c r="AB64" s="10"/>
      <c r="AC64" s="10"/>
      <c r="AD64" s="10"/>
      <c r="AE64" s="10"/>
      <c r="AF64" s="59"/>
      <c r="AG64" s="59"/>
      <c r="AH64" s="59"/>
      <c r="AI64" s="59"/>
      <c r="AJ64" s="59"/>
      <c r="BH64" s="50">
        <v>1926</v>
      </c>
      <c r="BI64" s="78"/>
      <c r="BJ64" s="78"/>
    </row>
    <row r="65" spans="1:62">
      <c r="A65">
        <v>1927</v>
      </c>
      <c r="B65" t="s">
        <v>185</v>
      </c>
      <c r="C65" t="s">
        <v>93</v>
      </c>
      <c r="E65" s="6"/>
      <c r="F65" s="6"/>
      <c r="G65" s="6"/>
      <c r="H65" s="6"/>
      <c r="I65" s="20"/>
      <c r="J65" s="6">
        <v>1050000000</v>
      </c>
      <c r="K65" s="6">
        <v>11175964019.416952</v>
      </c>
      <c r="L65" s="9"/>
      <c r="M65" s="9"/>
      <c r="N65" s="9"/>
      <c r="O65" s="9"/>
      <c r="P65" s="9"/>
      <c r="Q65" s="17"/>
      <c r="R65" s="9">
        <f t="shared" si="15"/>
        <v>1</v>
      </c>
      <c r="S65" s="66"/>
      <c r="T65" s="66"/>
      <c r="U65" s="66"/>
      <c r="V65" s="66"/>
      <c r="W65" s="66"/>
      <c r="X65" s="68"/>
      <c r="Y65" s="66">
        <f t="shared" si="29"/>
        <v>9.3951626738932384E-2</v>
      </c>
      <c r="Z65" s="10"/>
      <c r="AA65" s="10"/>
      <c r="AB65" s="10"/>
      <c r="AC65" s="10"/>
      <c r="AD65" s="10"/>
      <c r="AE65" s="10"/>
      <c r="AF65" s="59"/>
      <c r="AG65" s="59"/>
      <c r="AH65" s="59"/>
      <c r="AI65" s="59"/>
      <c r="AJ65" s="59"/>
      <c r="BH65" s="50">
        <v>1927</v>
      </c>
      <c r="BI65" s="78"/>
      <c r="BJ65" s="78"/>
    </row>
    <row r="66" spans="1:62">
      <c r="A66">
        <v>1928</v>
      </c>
      <c r="B66" t="s">
        <v>185</v>
      </c>
      <c r="C66" t="s">
        <v>93</v>
      </c>
      <c r="E66" s="6"/>
      <c r="F66" s="6"/>
      <c r="G66" s="6"/>
      <c r="H66" s="6"/>
      <c r="I66" s="20"/>
      <c r="J66" s="6">
        <v>920000000</v>
      </c>
      <c r="K66" s="6">
        <v>11836842437.359375</v>
      </c>
      <c r="L66" s="9"/>
      <c r="M66" s="9"/>
      <c r="N66" s="9"/>
      <c r="O66" s="9"/>
      <c r="P66" s="9"/>
      <c r="Q66" s="17"/>
      <c r="R66" s="9">
        <f t="shared" si="15"/>
        <v>1</v>
      </c>
      <c r="S66" s="66"/>
      <c r="T66" s="66"/>
      <c r="U66" s="66"/>
      <c r="V66" s="66"/>
      <c r="W66" s="66"/>
      <c r="X66" s="68"/>
      <c r="Y66" s="66">
        <f t="shared" si="29"/>
        <v>7.7723430456107218E-2</v>
      </c>
      <c r="Z66" s="10"/>
      <c r="AA66" s="10"/>
      <c r="AB66" s="10"/>
      <c r="AC66" s="10"/>
      <c r="AD66" s="10"/>
      <c r="AE66" s="10"/>
      <c r="AF66" s="59"/>
      <c r="AG66" s="59"/>
      <c r="AH66" s="59"/>
      <c r="AI66" s="59"/>
      <c r="AJ66" s="59"/>
      <c r="BH66" s="50">
        <v>1928</v>
      </c>
      <c r="BI66" s="78"/>
      <c r="BJ66" s="78"/>
    </row>
    <row r="67" spans="1:62">
      <c r="A67">
        <v>1929</v>
      </c>
      <c r="B67" t="s">
        <v>185</v>
      </c>
      <c r="C67" t="s">
        <v>93</v>
      </c>
      <c r="D67" s="6">
        <v>147797755.91999999</v>
      </c>
      <c r="E67" s="6"/>
      <c r="F67" s="6"/>
      <c r="G67" s="6">
        <v>24346052.18</v>
      </c>
      <c r="H67" s="6">
        <v>172143808.09999999</v>
      </c>
      <c r="I67" s="19">
        <f t="shared" si="11"/>
        <v>0</v>
      </c>
      <c r="J67" s="6">
        <v>990000000</v>
      </c>
      <c r="K67" s="6">
        <v>12308753026.468273</v>
      </c>
      <c r="L67" s="9">
        <f t="shared" ref="L67:L88" si="35">+D67/$J67</f>
        <v>0.14929066254545453</v>
      </c>
      <c r="M67" s="9"/>
      <c r="N67" s="9"/>
      <c r="O67" s="9">
        <f t="shared" ref="O67:O88" si="36">+G67/$J67</f>
        <v>2.4591971898989897E-2</v>
      </c>
      <c r="P67" s="9">
        <f t="shared" ref="P67:P88" si="37">+H67/$J67</f>
        <v>0.17388263444444443</v>
      </c>
      <c r="Q67" s="16">
        <f t="shared" ref="Q67:Q88" si="38">P67-SUM(L67:O67)</f>
        <v>0</v>
      </c>
      <c r="R67" s="9">
        <f t="shared" si="15"/>
        <v>1</v>
      </c>
      <c r="S67" s="66">
        <f t="shared" ref="S67:S88" si="39">+D67/$K67</f>
        <v>1.2007532818489519E-2</v>
      </c>
      <c r="T67" s="66"/>
      <c r="U67" s="66"/>
      <c r="V67" s="66">
        <f t="shared" ref="V67:V87" si="40">+G67/$K67</f>
        <v>1.9779462734890512E-3</v>
      </c>
      <c r="W67" s="66">
        <f t="shared" ref="W67:W87" si="41">+H67/$K67</f>
        <v>1.3985479091978571E-2</v>
      </c>
      <c r="X67" s="67">
        <f t="shared" si="16"/>
        <v>0</v>
      </c>
      <c r="Y67" s="66">
        <f t="shared" si="29"/>
        <v>8.0430568220122844E-2</v>
      </c>
      <c r="Z67" s="10"/>
      <c r="AA67" s="59">
        <f t="shared" si="30"/>
        <v>0.44293909529809611</v>
      </c>
      <c r="AB67" s="59">
        <f t="shared" si="30"/>
        <v>0.31674766935785226</v>
      </c>
      <c r="AC67" s="59">
        <f t="shared" si="30"/>
        <v>0.24249732582549263</v>
      </c>
      <c r="AD67" s="59">
        <f t="shared" si="30"/>
        <v>0.14117971385441816</v>
      </c>
      <c r="AE67" s="59">
        <f t="shared" si="30"/>
        <v>5.7389477513092715E-2</v>
      </c>
      <c r="AF67" s="59"/>
      <c r="AG67" s="59"/>
      <c r="AH67" s="59"/>
      <c r="AI67" s="59"/>
      <c r="AJ67" s="59"/>
      <c r="AP67" s="59">
        <f t="shared" si="31"/>
        <v>0.10937693801743299</v>
      </c>
      <c r="AQ67" s="59">
        <f t="shared" si="31"/>
        <v>3.3498689857663272E-2</v>
      </c>
      <c r="AR67" s="59">
        <f t="shared" si="31"/>
        <v>2.8698396227402268E-2</v>
      </c>
      <c r="AS67" s="59">
        <f t="shared" si="31"/>
        <v>2.0118906495942241E-2</v>
      </c>
      <c r="AT67" s="59">
        <f t="shared" si="31"/>
        <v>6.1016967504643601E-3</v>
      </c>
      <c r="AV67" s="62">
        <f t="shared" si="19"/>
        <v>1.2007532818489519</v>
      </c>
      <c r="AW67" s="60"/>
      <c r="BA67" s="76">
        <f t="shared" si="21"/>
        <v>0.55231603331552914</v>
      </c>
      <c r="BB67" s="76">
        <f t="shared" si="22"/>
        <v>0.3502463592155155</v>
      </c>
      <c r="BC67" s="76">
        <f t="shared" si="23"/>
        <v>0.27119572205289488</v>
      </c>
      <c r="BD67" s="76">
        <f t="shared" si="24"/>
        <v>0.16129862035036041</v>
      </c>
      <c r="BE67" s="76">
        <f t="shared" si="25"/>
        <v>6.3491174263557076E-2</v>
      </c>
      <c r="BF67" s="77"/>
      <c r="BH67" s="50">
        <v>1929</v>
      </c>
      <c r="BI67" s="78">
        <f t="shared" si="27"/>
        <v>0.23411569247089212</v>
      </c>
      <c r="BJ67" s="78">
        <f t="shared" si="28"/>
        <v>0.49101547971533388</v>
      </c>
    </row>
    <row r="68" spans="1:62">
      <c r="A68">
        <v>1930</v>
      </c>
      <c r="B68" t="s">
        <v>185</v>
      </c>
      <c r="C68" t="s">
        <v>93</v>
      </c>
      <c r="D68" s="6">
        <v>206912000</v>
      </c>
      <c r="E68" s="6"/>
      <c r="F68" s="6">
        <v>29070000</v>
      </c>
      <c r="G68" s="6">
        <v>38323000</v>
      </c>
      <c r="H68" s="6">
        <v>274305000</v>
      </c>
      <c r="I68" s="19">
        <f t="shared" si="11"/>
        <v>0</v>
      </c>
      <c r="J68" s="6">
        <v>1091789000</v>
      </c>
      <c r="K68" s="6">
        <v>11603866961.804661</v>
      </c>
      <c r="L68" s="9">
        <f t="shared" si="35"/>
        <v>0.1895164725052185</v>
      </c>
      <c r="M68" s="9"/>
      <c r="N68" s="9">
        <f t="shared" ref="N68:N77" si="42">+F68/$J68</f>
        <v>2.6626023892895055E-2</v>
      </c>
      <c r="O68" s="9">
        <f t="shared" si="36"/>
        <v>3.5101104700633545E-2</v>
      </c>
      <c r="P68" s="9">
        <f t="shared" si="37"/>
        <v>0.2512436010987471</v>
      </c>
      <c r="Q68" s="16">
        <f t="shared" si="38"/>
        <v>0</v>
      </c>
      <c r="R68" s="9">
        <f t="shared" si="15"/>
        <v>1</v>
      </c>
      <c r="S68" s="66">
        <f t="shared" si="39"/>
        <v>1.7831297159909922E-2</v>
      </c>
      <c r="T68" s="66"/>
      <c r="U68" s="66">
        <f t="shared" ref="U68:U77" si="43">+F68/$K68</f>
        <v>2.5051993525681514E-3</v>
      </c>
      <c r="V68" s="66">
        <f t="shared" si="40"/>
        <v>3.3026059438757919E-3</v>
      </c>
      <c r="W68" s="66">
        <f t="shared" si="41"/>
        <v>2.3639102456353863E-2</v>
      </c>
      <c r="X68" s="67">
        <f t="shared" si="16"/>
        <v>0</v>
      </c>
      <c r="Y68" s="66">
        <f t="shared" si="29"/>
        <v>9.408837619336187E-2</v>
      </c>
      <c r="Z68" s="10"/>
      <c r="AA68" s="59">
        <f t="shared" si="30"/>
        <v>0.65776864834715965</v>
      </c>
      <c r="AB68" s="59">
        <f t="shared" si="30"/>
        <v>0.47037321508143487</v>
      </c>
      <c r="AC68" s="59">
        <f t="shared" si="30"/>
        <v>0.36011076901822686</v>
      </c>
      <c r="AD68" s="59">
        <f t="shared" si="30"/>
        <v>0.20965317927866042</v>
      </c>
      <c r="AE68" s="59">
        <f t="shared" si="30"/>
        <v>8.5223904265510353E-2</v>
      </c>
      <c r="AF68" s="59"/>
      <c r="AG68" s="59"/>
      <c r="AH68" s="59"/>
      <c r="AI68" s="59"/>
      <c r="AJ68" s="59"/>
      <c r="AK68" s="59">
        <f t="shared" ref="AK68:AO77" si="44">$U68*AK$4</f>
        <v>6.7446123734412444E-2</v>
      </c>
      <c r="AL68" s="59">
        <f t="shared" ref="AL68:AO69" si="45">$U68*AL$4</f>
        <v>5.4805942565693655E-2</v>
      </c>
      <c r="AM68" s="59">
        <f t="shared" si="45"/>
        <v>5.6698391349273812E-2</v>
      </c>
      <c r="AN68" s="59">
        <f t="shared" si="45"/>
        <v>4.5374988567733324E-2</v>
      </c>
      <c r="AO68" s="59">
        <f t="shared" si="45"/>
        <v>2.6194489039701896E-2</v>
      </c>
      <c r="AP68" s="59">
        <f t="shared" si="31"/>
        <v>0.18262827987845637</v>
      </c>
      <c r="AQ68" s="59">
        <f t="shared" si="31"/>
        <v>5.5933254466420085E-2</v>
      </c>
      <c r="AR68" s="59">
        <f t="shared" si="31"/>
        <v>4.7918133687793504E-2</v>
      </c>
      <c r="AS68" s="59">
        <f t="shared" si="31"/>
        <v>3.3592833672156833E-2</v>
      </c>
      <c r="AT68" s="59">
        <f t="shared" si="31"/>
        <v>1.0188092682752411E-2</v>
      </c>
      <c r="AV68" s="62">
        <f t="shared" si="19"/>
        <v>1.7831297159909922</v>
      </c>
      <c r="AW68" s="60">
        <f t="shared" ref="AW68:AW88" si="46">AV68+(100*T68)</f>
        <v>1.7831297159909922</v>
      </c>
      <c r="AX68" s="73">
        <f>AW68+(100*U68)</f>
        <v>2.0336496512478073</v>
      </c>
      <c r="AY68" s="74">
        <f>AX68+(100*V68)</f>
        <v>2.3639102456353864</v>
      </c>
      <c r="BA68" s="76">
        <f t="shared" si="21"/>
        <v>0.90784305196002846</v>
      </c>
      <c r="BB68" s="76">
        <f t="shared" si="22"/>
        <v>0.58111241211354858</v>
      </c>
      <c r="BC68" s="76">
        <f t="shared" si="23"/>
        <v>0.46472729405529417</v>
      </c>
      <c r="BD68" s="76">
        <f t="shared" si="24"/>
        <v>0.28862100151855058</v>
      </c>
      <c r="BE68" s="76">
        <f t="shared" si="25"/>
        <v>0.12160648598796465</v>
      </c>
      <c r="BF68" s="77">
        <f t="shared" si="26"/>
        <v>0</v>
      </c>
      <c r="BH68" s="50">
        <v>1930</v>
      </c>
      <c r="BI68" s="78">
        <f t="shared" si="27"/>
        <v>0.2616727864782904</v>
      </c>
      <c r="BJ68" s="78">
        <f t="shared" si="28"/>
        <v>0.51190268301547315</v>
      </c>
    </row>
    <row r="69" spans="1:62">
      <c r="A69">
        <v>1931</v>
      </c>
      <c r="B69" t="s">
        <v>185</v>
      </c>
      <c r="C69" t="s">
        <v>93</v>
      </c>
      <c r="D69" s="6">
        <v>167067000</v>
      </c>
      <c r="E69" s="6"/>
      <c r="F69" s="6">
        <v>27112000</v>
      </c>
      <c r="G69" s="6">
        <v>37810000</v>
      </c>
      <c r="H69" s="6">
        <v>231989000</v>
      </c>
      <c r="I69" s="19">
        <f t="shared" si="11"/>
        <v>0</v>
      </c>
      <c r="J69" s="6">
        <v>908449000</v>
      </c>
      <c r="K69" s="6">
        <v>9858938567.5820236</v>
      </c>
      <c r="L69" s="9">
        <f t="shared" si="35"/>
        <v>0.18390355429969102</v>
      </c>
      <c r="M69" s="9"/>
      <c r="N69" s="9">
        <f t="shared" si="42"/>
        <v>2.9844273041194386E-2</v>
      </c>
      <c r="O69" s="9">
        <f t="shared" si="36"/>
        <v>4.1620388156077007E-2</v>
      </c>
      <c r="P69" s="9">
        <f t="shared" si="37"/>
        <v>0.25536821549696243</v>
      </c>
      <c r="Q69" s="16">
        <f t="shared" si="38"/>
        <v>0</v>
      </c>
      <c r="R69" s="9">
        <f t="shared" si="15"/>
        <v>1</v>
      </c>
      <c r="S69" s="66">
        <f t="shared" si="39"/>
        <v>1.6945739021982202E-2</v>
      </c>
      <c r="T69" s="66"/>
      <c r="U69" s="66">
        <f t="shared" si="43"/>
        <v>2.7499917779332927E-3</v>
      </c>
      <c r="V69" s="66">
        <f t="shared" si="40"/>
        <v>3.8350984480546549E-3</v>
      </c>
      <c r="W69" s="66">
        <f t="shared" si="41"/>
        <v>2.3530829247970148E-2</v>
      </c>
      <c r="X69" s="67">
        <f t="shared" si="16"/>
        <v>0</v>
      </c>
      <c r="Y69" s="66">
        <f t="shared" si="29"/>
        <v>9.2144706427844572E-2</v>
      </c>
      <c r="Z69" s="10"/>
      <c r="AA69" s="59">
        <f t="shared" si="30"/>
        <v>0.62510179443329184</v>
      </c>
      <c r="AB69" s="59">
        <f t="shared" si="30"/>
        <v>0.44701300607683686</v>
      </c>
      <c r="AC69" s="59">
        <f t="shared" si="30"/>
        <v>0.34222653888064158</v>
      </c>
      <c r="AD69" s="59">
        <f t="shared" si="30"/>
        <v>0.19924114489957689</v>
      </c>
      <c r="AE69" s="59">
        <f t="shared" si="30"/>
        <v>8.0991417907873037E-2</v>
      </c>
      <c r="AF69" s="59"/>
      <c r="AG69" s="59"/>
      <c r="AH69" s="59"/>
      <c r="AI69" s="59"/>
      <c r="AJ69" s="59"/>
      <c r="AK69" s="59">
        <f t="shared" si="44"/>
        <v>7.4036537464760521E-2</v>
      </c>
      <c r="AL69" s="59">
        <f t="shared" si="45"/>
        <v>6.0161236782629156E-2</v>
      </c>
      <c r="AM69" s="59">
        <f t="shared" si="45"/>
        <v>6.2238603835143479E-2</v>
      </c>
      <c r="AN69" s="59">
        <f t="shared" si="45"/>
        <v>4.9808748895439153E-2</v>
      </c>
      <c r="AO69" s="59">
        <f t="shared" si="45"/>
        <v>2.8754050815356955E-2</v>
      </c>
      <c r="AP69" s="59">
        <f t="shared" si="31"/>
        <v>0.21207417555568372</v>
      </c>
      <c r="AQ69" s="59">
        <f t="shared" si="31"/>
        <v>6.4951599144484937E-2</v>
      </c>
      <c r="AR69" s="59">
        <f t="shared" si="31"/>
        <v>5.5644168048721895E-2</v>
      </c>
      <c r="AS69" s="59">
        <f t="shared" si="31"/>
        <v>3.9009142014277215E-2</v>
      </c>
      <c r="AT69" s="59">
        <f t="shared" si="31"/>
        <v>1.1830760042297748E-2</v>
      </c>
      <c r="AV69" s="62">
        <f t="shared" si="19"/>
        <v>1.6945739021982202</v>
      </c>
      <c r="AW69" s="60">
        <f t="shared" si="46"/>
        <v>1.6945739021982202</v>
      </c>
      <c r="AX69" s="73">
        <f t="shared" ref="AX69:AX88" si="47">AW69+(100*U69)</f>
        <v>1.9695730799915494</v>
      </c>
      <c r="AY69" s="74">
        <f t="shared" ref="AY69:AY87" si="48">AX69+(100*V69)</f>
        <v>2.3530829247970151</v>
      </c>
      <c r="BA69" s="76">
        <f t="shared" si="21"/>
        <v>0.91121250745373616</v>
      </c>
      <c r="BB69" s="76">
        <f t="shared" si="22"/>
        <v>0.57212584200395089</v>
      </c>
      <c r="BC69" s="76">
        <f t="shared" si="23"/>
        <v>0.46010931076450695</v>
      </c>
      <c r="BD69" s="76">
        <f t="shared" si="24"/>
        <v>0.28805903580929326</v>
      </c>
      <c r="BE69" s="76">
        <f t="shared" si="25"/>
        <v>0.12157622876552773</v>
      </c>
      <c r="BF69" s="77">
        <f t="shared" si="26"/>
        <v>0</v>
      </c>
      <c r="BH69" s="50">
        <v>1931</v>
      </c>
      <c r="BI69" s="78">
        <f t="shared" si="27"/>
        <v>0.26423335916310736</v>
      </c>
      <c r="BJ69" s="78">
        <f t="shared" si="28"/>
        <v>0.50494182970580825</v>
      </c>
    </row>
    <row r="70" spans="1:62">
      <c r="A70">
        <v>1932</v>
      </c>
      <c r="B70" t="s">
        <v>185</v>
      </c>
      <c r="C70" t="s">
        <v>93</v>
      </c>
      <c r="D70" s="6">
        <v>150530000</v>
      </c>
      <c r="E70" s="6"/>
      <c r="F70" s="6">
        <v>26359000</v>
      </c>
      <c r="G70" s="6">
        <v>34121000</v>
      </c>
      <c r="H70" s="6">
        <v>211010000</v>
      </c>
      <c r="I70" s="19">
        <f t="shared" si="11"/>
        <v>0</v>
      </c>
      <c r="J70" s="6">
        <v>849888000</v>
      </c>
      <c r="K70" s="6">
        <v>6940000000</v>
      </c>
      <c r="L70" s="9">
        <f t="shared" si="35"/>
        <v>0.1771174554764863</v>
      </c>
      <c r="M70" s="9"/>
      <c r="N70" s="9">
        <f t="shared" si="42"/>
        <v>3.1014674874807035E-2</v>
      </c>
      <c r="O70" s="9">
        <f t="shared" si="36"/>
        <v>4.0147642983546068E-2</v>
      </c>
      <c r="P70" s="9">
        <f t="shared" si="37"/>
        <v>0.24827977333483942</v>
      </c>
      <c r="Q70" s="16">
        <f t="shared" si="38"/>
        <v>0</v>
      </c>
      <c r="R70" s="9">
        <f t="shared" si="15"/>
        <v>1</v>
      </c>
      <c r="S70" s="66">
        <f t="shared" si="39"/>
        <v>2.1690201729106628E-2</v>
      </c>
      <c r="T70" s="66"/>
      <c r="U70" s="66">
        <f t="shared" si="43"/>
        <v>3.7981268011527377E-3</v>
      </c>
      <c r="V70" s="66">
        <f t="shared" si="40"/>
        <v>4.9165706051873198E-3</v>
      </c>
      <c r="W70" s="66">
        <f t="shared" si="41"/>
        <v>3.0404899135446684E-2</v>
      </c>
      <c r="X70" s="67">
        <f t="shared" si="16"/>
        <v>0</v>
      </c>
      <c r="Y70" s="66">
        <f t="shared" si="29"/>
        <v>0.12246224783861671</v>
      </c>
      <c r="Z70" s="10"/>
      <c r="AA70" s="59">
        <f t="shared" si="30"/>
        <v>0.80011759917323733</v>
      </c>
      <c r="AB70" s="59">
        <f t="shared" si="30"/>
        <v>0.57216756759699039</v>
      </c>
      <c r="AC70" s="59">
        <f t="shared" si="30"/>
        <v>0.4380430181148145</v>
      </c>
      <c r="AD70" s="59">
        <f t="shared" si="30"/>
        <v>0.25502461828333273</v>
      </c>
      <c r="AE70" s="59">
        <f t="shared" si="30"/>
        <v>0.10366736974228792</v>
      </c>
      <c r="AF70" s="59"/>
      <c r="AG70" s="59"/>
      <c r="AH70" s="59"/>
      <c r="AI70" s="59"/>
      <c r="AJ70" s="59"/>
      <c r="AK70" s="59">
        <f t="shared" si="44"/>
        <v>0.10225490834768483</v>
      </c>
      <c r="AL70" s="59">
        <f t="shared" si="44"/>
        <v>8.3091159634784362E-2</v>
      </c>
      <c r="AM70" s="59">
        <f t="shared" si="44"/>
        <v>8.5960296750501847E-2</v>
      </c>
      <c r="AN70" s="59">
        <f t="shared" si="44"/>
        <v>6.879291262966214E-2</v>
      </c>
      <c r="AO70" s="59">
        <f t="shared" si="44"/>
        <v>3.9713402752640577E-2</v>
      </c>
      <c r="AP70" s="59">
        <f t="shared" si="31"/>
        <v>0.27187767713898081</v>
      </c>
      <c r="AQ70" s="59">
        <f t="shared" si="31"/>
        <v>8.3267516450762455E-2</v>
      </c>
      <c r="AR70" s="59">
        <f t="shared" si="31"/>
        <v>7.1335451927504387E-2</v>
      </c>
      <c r="AS70" s="59">
        <f t="shared" si="31"/>
        <v>5.000945961589557E-2</v>
      </c>
      <c r="AT70" s="59">
        <f t="shared" si="31"/>
        <v>1.51669553855888E-2</v>
      </c>
      <c r="AV70" s="62">
        <f t="shared" si="19"/>
        <v>2.1690201729106628</v>
      </c>
      <c r="AW70" s="60">
        <f t="shared" si="46"/>
        <v>2.1690201729106628</v>
      </c>
      <c r="AX70" s="73">
        <f t="shared" si="47"/>
        <v>2.5488328530259365</v>
      </c>
      <c r="AY70" s="74">
        <f t="shared" si="48"/>
        <v>3.0404899135446684</v>
      </c>
      <c r="BA70" s="76">
        <f t="shared" si="21"/>
        <v>1.1742501846599029</v>
      </c>
      <c r="BB70" s="76">
        <f t="shared" si="22"/>
        <v>0.73852624368253716</v>
      </c>
      <c r="BC70" s="76">
        <f t="shared" si="23"/>
        <v>0.59533876679282072</v>
      </c>
      <c r="BD70" s="76">
        <f t="shared" si="24"/>
        <v>0.37382699052889046</v>
      </c>
      <c r="BE70" s="76">
        <f t="shared" si="25"/>
        <v>0.1585477278805173</v>
      </c>
      <c r="BF70" s="77">
        <f t="shared" si="26"/>
        <v>0</v>
      </c>
      <c r="BH70" s="50">
        <v>1932</v>
      </c>
      <c r="BI70" s="78">
        <f t="shared" si="27"/>
        <v>0.26631514143558582</v>
      </c>
      <c r="BJ70" s="78">
        <f t="shared" si="28"/>
        <v>0.50699482492757553</v>
      </c>
    </row>
    <row r="71" spans="1:62">
      <c r="A71">
        <v>1933</v>
      </c>
      <c r="B71" t="s">
        <v>185</v>
      </c>
      <c r="C71" t="s">
        <v>93</v>
      </c>
      <c r="D71" s="6">
        <v>153767000</v>
      </c>
      <c r="E71" s="6"/>
      <c r="F71" s="6">
        <v>25449000</v>
      </c>
      <c r="G71" s="6">
        <v>35348000</v>
      </c>
      <c r="H71" s="6">
        <v>214564000</v>
      </c>
      <c r="I71" s="19">
        <f t="shared" si="11"/>
        <v>0</v>
      </c>
      <c r="J71" s="6">
        <v>880393000</v>
      </c>
      <c r="K71" s="6">
        <v>7620000000</v>
      </c>
      <c r="L71" s="9">
        <f t="shared" si="35"/>
        <v>0.17465722694296751</v>
      </c>
      <c r="M71" s="9"/>
      <c r="N71" s="9">
        <f t="shared" si="42"/>
        <v>2.8906408842414695E-2</v>
      </c>
      <c r="O71" s="9">
        <f t="shared" si="36"/>
        <v>4.0150251081051302E-2</v>
      </c>
      <c r="P71" s="9">
        <f t="shared" si="37"/>
        <v>0.24371388686643353</v>
      </c>
      <c r="Q71" s="16">
        <f t="shared" si="38"/>
        <v>0</v>
      </c>
      <c r="R71" s="9">
        <f t="shared" si="15"/>
        <v>1</v>
      </c>
      <c r="S71" s="66">
        <f t="shared" si="39"/>
        <v>2.0179396325459318E-2</v>
      </c>
      <c r="T71" s="66"/>
      <c r="U71" s="66">
        <f t="shared" si="43"/>
        <v>3.3397637795275592E-3</v>
      </c>
      <c r="V71" s="66">
        <f t="shared" si="40"/>
        <v>4.6388451443569552E-3</v>
      </c>
      <c r="W71" s="66">
        <f t="shared" si="41"/>
        <v>2.8158005249343834E-2</v>
      </c>
      <c r="X71" s="67">
        <f t="shared" si="16"/>
        <v>0</v>
      </c>
      <c r="Y71" s="66">
        <f t="shared" si="29"/>
        <v>0.11553713910761154</v>
      </c>
      <c r="Z71" s="10"/>
      <c r="AA71" s="59">
        <f t="shared" si="30"/>
        <v>0.74438635206537429</v>
      </c>
      <c r="AB71" s="59">
        <f t="shared" si="30"/>
        <v>0.53231391092226865</v>
      </c>
      <c r="AC71" s="59">
        <f t="shared" si="30"/>
        <v>0.40753164864655567</v>
      </c>
      <c r="AD71" s="59">
        <f t="shared" si="30"/>
        <v>0.2372611794653102</v>
      </c>
      <c r="AE71" s="59">
        <f t="shared" si="30"/>
        <v>9.6446541446422965E-2</v>
      </c>
      <c r="AF71" s="59"/>
      <c r="AG71" s="59"/>
      <c r="AH71" s="59"/>
      <c r="AI71" s="59"/>
      <c r="AJ71" s="59"/>
      <c r="AK71" s="59">
        <f t="shared" si="44"/>
        <v>8.9914649262067825E-2</v>
      </c>
      <c r="AL71" s="59">
        <f t="shared" si="44"/>
        <v>7.3063607371658054E-2</v>
      </c>
      <c r="AM71" s="59">
        <f t="shared" si="44"/>
        <v>7.5586493183333214E-2</v>
      </c>
      <c r="AN71" s="59">
        <f t="shared" si="44"/>
        <v>6.0490891936261705E-2</v>
      </c>
      <c r="AO71" s="59">
        <f t="shared" si="44"/>
        <v>3.4920736199435108E-2</v>
      </c>
      <c r="AP71" s="59">
        <f t="shared" si="31"/>
        <v>0.2565199493168181</v>
      </c>
      <c r="AQ71" s="59">
        <f t="shared" si="31"/>
        <v>7.8563931119538091E-2</v>
      </c>
      <c r="AR71" s="59">
        <f t="shared" si="31"/>
        <v>6.7305880738349533E-2</v>
      </c>
      <c r="AS71" s="59">
        <f t="shared" si="31"/>
        <v>4.7184543361657637E-2</v>
      </c>
      <c r="AT71" s="59">
        <f t="shared" si="31"/>
        <v>1.4310209899332177E-2</v>
      </c>
      <c r="AV71" s="62">
        <f t="shared" si="19"/>
        <v>2.0179396325459318</v>
      </c>
      <c r="AW71" s="60">
        <f t="shared" si="46"/>
        <v>2.0179396325459318</v>
      </c>
      <c r="AX71" s="73">
        <f t="shared" si="47"/>
        <v>2.3519160104986878</v>
      </c>
      <c r="AY71" s="74">
        <f t="shared" si="48"/>
        <v>2.8158005249343834</v>
      </c>
      <c r="BA71" s="76">
        <f t="shared" si="21"/>
        <v>1.0908209506442601</v>
      </c>
      <c r="BB71" s="76">
        <f t="shared" si="22"/>
        <v>0.6839414494134648</v>
      </c>
      <c r="BC71" s="76">
        <f t="shared" si="23"/>
        <v>0.55042402256823841</v>
      </c>
      <c r="BD71" s="76">
        <f t="shared" si="24"/>
        <v>0.34493661476322951</v>
      </c>
      <c r="BE71" s="76">
        <f t="shared" si="25"/>
        <v>0.14567748754519025</v>
      </c>
      <c r="BF71" s="77">
        <f t="shared" si="26"/>
        <v>0</v>
      </c>
      <c r="BH71" s="50">
        <v>1933</v>
      </c>
      <c r="BI71" s="78">
        <f t="shared" si="27"/>
        <v>0.26466411633974424</v>
      </c>
      <c r="BJ71" s="78">
        <f t="shared" si="28"/>
        <v>0.50459612298713852</v>
      </c>
    </row>
    <row r="72" spans="1:62">
      <c r="A72">
        <v>1934</v>
      </c>
      <c r="B72" t="s">
        <v>185</v>
      </c>
      <c r="C72" t="s">
        <v>93</v>
      </c>
      <c r="D72" s="6">
        <v>162277000</v>
      </c>
      <c r="E72" s="6"/>
      <c r="F72" s="6">
        <v>26748000</v>
      </c>
      <c r="G72" s="6">
        <v>38288000</v>
      </c>
      <c r="H72" s="6">
        <v>227313000</v>
      </c>
      <c r="I72" s="19">
        <f t="shared" si="11"/>
        <v>0</v>
      </c>
      <c r="J72" s="6">
        <v>934807000</v>
      </c>
      <c r="K72" s="6">
        <v>8350000000</v>
      </c>
      <c r="L72" s="9">
        <f t="shared" si="35"/>
        <v>0.17359412156733958</v>
      </c>
      <c r="M72" s="9"/>
      <c r="N72" s="9">
        <f t="shared" si="42"/>
        <v>2.8613392924956703E-2</v>
      </c>
      <c r="O72" s="9">
        <f t="shared" si="36"/>
        <v>4.0958187091025208E-2</v>
      </c>
      <c r="P72" s="9">
        <f t="shared" si="37"/>
        <v>0.24316570158332149</v>
      </c>
      <c r="Q72" s="16">
        <f t="shared" si="38"/>
        <v>0</v>
      </c>
      <c r="R72" s="9">
        <f t="shared" si="15"/>
        <v>1</v>
      </c>
      <c r="S72" s="66">
        <f t="shared" si="39"/>
        <v>1.9434371257485029E-2</v>
      </c>
      <c r="T72" s="66"/>
      <c r="U72" s="66">
        <f t="shared" si="43"/>
        <v>3.2033532934131735E-3</v>
      </c>
      <c r="V72" s="66">
        <f t="shared" si="40"/>
        <v>4.5853892215568862E-3</v>
      </c>
      <c r="W72" s="66">
        <f t="shared" si="41"/>
        <v>2.722311377245509E-2</v>
      </c>
      <c r="X72" s="67">
        <f t="shared" si="16"/>
        <v>0</v>
      </c>
      <c r="Y72" s="66">
        <f t="shared" ref="Y72:Y88" si="49">+J72/$K72</f>
        <v>0.11195293413173653</v>
      </c>
      <c r="Z72" s="10"/>
      <c r="AA72" s="59">
        <f t="shared" si="30"/>
        <v>0.71690354318437</v>
      </c>
      <c r="AB72" s="59">
        <f t="shared" si="30"/>
        <v>0.51266083501889448</v>
      </c>
      <c r="AC72" s="59">
        <f t="shared" si="30"/>
        <v>0.39248554472264835</v>
      </c>
      <c r="AD72" s="59">
        <f t="shared" si="30"/>
        <v>0.2285014760773656</v>
      </c>
      <c r="AE72" s="59">
        <f t="shared" si="30"/>
        <v>9.2885726745224467E-2</v>
      </c>
      <c r="AF72" s="59"/>
      <c r="AG72" s="59"/>
      <c r="AH72" s="59"/>
      <c r="AI72" s="59"/>
      <c r="AJ72" s="59"/>
      <c r="AK72" s="59">
        <f t="shared" si="44"/>
        <v>8.6242143712475267E-2</v>
      </c>
      <c r="AL72" s="59">
        <f t="shared" si="44"/>
        <v>7.0079371702077745E-2</v>
      </c>
      <c r="AM72" s="59">
        <f t="shared" si="44"/>
        <v>7.2499211878582159E-2</v>
      </c>
      <c r="AN72" s="59">
        <f t="shared" si="44"/>
        <v>5.8020180676651149E-2</v>
      </c>
      <c r="AO72" s="59">
        <f t="shared" si="44"/>
        <v>3.3494421371531011E-2</v>
      </c>
      <c r="AP72" s="59">
        <f t="shared" si="31"/>
        <v>0.2535639311311198</v>
      </c>
      <c r="AQ72" s="59">
        <f t="shared" si="31"/>
        <v>7.765859642822924E-2</v>
      </c>
      <c r="AR72" s="59">
        <f t="shared" si="31"/>
        <v>6.6530278653611566E-2</v>
      </c>
      <c r="AS72" s="59">
        <f t="shared" si="31"/>
        <v>4.6640810335698453E-2</v>
      </c>
      <c r="AT72" s="59">
        <f t="shared" si="31"/>
        <v>1.4145305607029588E-2</v>
      </c>
      <c r="AV72" s="62">
        <f t="shared" si="19"/>
        <v>1.9434371257485028</v>
      </c>
      <c r="AW72" s="60">
        <f t="shared" si="46"/>
        <v>1.9434371257485028</v>
      </c>
      <c r="AX72" s="73">
        <f t="shared" si="47"/>
        <v>2.2637724550898204</v>
      </c>
      <c r="AY72" s="74">
        <f t="shared" si="48"/>
        <v>2.722311377245509</v>
      </c>
      <c r="BA72" s="76">
        <f t="shared" si="21"/>
        <v>1.0567096180279651</v>
      </c>
      <c r="BB72" s="76">
        <f t="shared" si="22"/>
        <v>0.66039880314920152</v>
      </c>
      <c r="BC72" s="76">
        <f t="shared" si="23"/>
        <v>0.53151503525484212</v>
      </c>
      <c r="BD72" s="76">
        <f t="shared" si="24"/>
        <v>0.3331624670897152</v>
      </c>
      <c r="BE72" s="76">
        <f t="shared" si="25"/>
        <v>0.14052545372378505</v>
      </c>
      <c r="BF72" s="77">
        <f t="shared" si="26"/>
        <v>0</v>
      </c>
      <c r="BH72" s="50">
        <v>1934</v>
      </c>
      <c r="BI72" s="78">
        <f t="shared" ref="BI72:BI88" si="50">BE72/BC72</f>
        <v>0.26438660132428465</v>
      </c>
      <c r="BJ72" s="78">
        <f t="shared" ref="BJ72:BJ88" si="51">BC72/BA72</f>
        <v>0.50299062882266288</v>
      </c>
    </row>
    <row r="73" spans="1:62">
      <c r="A73">
        <v>1935</v>
      </c>
      <c r="B73" t="s">
        <v>185</v>
      </c>
      <c r="C73" t="s">
        <v>93</v>
      </c>
      <c r="D73" s="6">
        <v>177255000</v>
      </c>
      <c r="E73" s="6"/>
      <c r="F73" s="6">
        <v>24733000</v>
      </c>
      <c r="G73" s="6">
        <v>42749000</v>
      </c>
      <c r="H73" s="6">
        <v>244737000</v>
      </c>
      <c r="I73" s="19">
        <f t="shared" ref="I73:I88" si="52">H73-SUM(D73:G73)</f>
        <v>0</v>
      </c>
      <c r="J73" s="6">
        <v>980864000</v>
      </c>
      <c r="K73" s="6">
        <v>8950000000</v>
      </c>
      <c r="L73" s="9">
        <f t="shared" si="35"/>
        <v>0.1807131263865327</v>
      </c>
      <c r="M73" s="9"/>
      <c r="N73" s="9">
        <f t="shared" si="42"/>
        <v>2.521552427247814E-2</v>
      </c>
      <c r="O73" s="9">
        <f t="shared" si="36"/>
        <v>4.3583004371656006E-2</v>
      </c>
      <c r="P73" s="9">
        <f t="shared" si="37"/>
        <v>0.24951165503066683</v>
      </c>
      <c r="Q73" s="16">
        <f t="shared" si="38"/>
        <v>0</v>
      </c>
      <c r="R73" s="9">
        <f t="shared" ref="R73:R87" si="53">+J73/$J73</f>
        <v>1</v>
      </c>
      <c r="S73" s="66">
        <f t="shared" si="39"/>
        <v>1.9805027932960895E-2</v>
      </c>
      <c r="T73" s="66"/>
      <c r="U73" s="66">
        <f t="shared" si="43"/>
        <v>2.7634636871508378E-3</v>
      </c>
      <c r="V73" s="66">
        <f t="shared" si="40"/>
        <v>4.776424581005587E-3</v>
      </c>
      <c r="W73" s="66">
        <f t="shared" si="41"/>
        <v>2.7344916201117318E-2</v>
      </c>
      <c r="X73" s="67">
        <f t="shared" ref="X73:X88" si="54">W73-SUM(S73:V73)</f>
        <v>0</v>
      </c>
      <c r="Y73" s="66">
        <f t="shared" si="49"/>
        <v>0.10959374301675978</v>
      </c>
      <c r="Z73" s="10"/>
      <c r="AA73" s="59">
        <f t="shared" ref="AA73:AE103" si="55">$S73*AA$4</f>
        <v>0.73057648790859131</v>
      </c>
      <c r="AB73" s="59">
        <f t="shared" si="55"/>
        <v>0.52243841713036099</v>
      </c>
      <c r="AC73" s="59">
        <f t="shared" si="55"/>
        <v>0.39997111681817998</v>
      </c>
      <c r="AD73" s="59">
        <f t="shared" si="55"/>
        <v>0.2328595073376537</v>
      </c>
      <c r="AE73" s="59">
        <f t="shared" si="55"/>
        <v>9.4657264101303568E-2</v>
      </c>
      <c r="AF73" s="59"/>
      <c r="AG73" s="59"/>
      <c r="AH73" s="59"/>
      <c r="AI73" s="59"/>
      <c r="AJ73" s="59"/>
      <c r="AK73" s="59">
        <f t="shared" si="44"/>
        <v>7.4399234371533174E-2</v>
      </c>
      <c r="AL73" s="59">
        <f t="shared" si="44"/>
        <v>6.0455960107569394E-2</v>
      </c>
      <c r="AM73" s="59">
        <f t="shared" si="44"/>
        <v>6.2543503954271815E-2</v>
      </c>
      <c r="AN73" s="59">
        <f t="shared" si="44"/>
        <v>5.0052756513477611E-2</v>
      </c>
      <c r="AO73" s="59">
        <f t="shared" si="44"/>
        <v>2.8894913768231778E-2</v>
      </c>
      <c r="AP73" s="59">
        <f t="shared" ref="AP73:AT87" si="56">$V73*AP$4</f>
        <v>0.26412784934751327</v>
      </c>
      <c r="AQ73" s="59">
        <f t="shared" si="56"/>
        <v>8.0893989797499469E-2</v>
      </c>
      <c r="AR73" s="59">
        <f t="shared" si="56"/>
        <v>6.9302046781181681E-2</v>
      </c>
      <c r="AS73" s="59">
        <f t="shared" si="56"/>
        <v>4.8583948319617203E-2</v>
      </c>
      <c r="AT73" s="59">
        <f t="shared" si="56"/>
        <v>1.473462385474709E-2</v>
      </c>
      <c r="AV73" s="62">
        <f t="shared" ref="AV73:AV136" si="57">100*S73</f>
        <v>1.9805027932960895</v>
      </c>
      <c r="AW73" s="60">
        <f t="shared" si="46"/>
        <v>1.9805027932960895</v>
      </c>
      <c r="AX73" s="73">
        <f t="shared" si="47"/>
        <v>2.2568491620111732</v>
      </c>
      <c r="AY73" s="74">
        <f t="shared" si="48"/>
        <v>2.734491620111732</v>
      </c>
      <c r="BA73" s="76">
        <f t="shared" ref="BA73:BA136" si="58">AA73+AF73+AK73+AP73</f>
        <v>1.0691035716276378</v>
      </c>
      <c r="BB73" s="76">
        <f t="shared" ref="BB73:BB136" si="59">AB73+AG73+AL73+AQ73</f>
        <v>0.66378836703542987</v>
      </c>
      <c r="BC73" s="76">
        <f t="shared" ref="BC73:BC136" si="60">AC73+AH73+AM73+AR73</f>
        <v>0.53181666755363355</v>
      </c>
      <c r="BD73" s="76">
        <f t="shared" ref="BD73:BD136" si="61">AD73+AI73+AN73+AS73</f>
        <v>0.33149621217074854</v>
      </c>
      <c r="BE73" s="76">
        <f t="shared" ref="BE73:BE136" si="62">AE73+AJ73+AO73+AT73</f>
        <v>0.13828680172428243</v>
      </c>
      <c r="BF73" s="77">
        <f t="shared" ref="BF73:BF136" si="63">AY73-SUM(BA73:BE73)</f>
        <v>0</v>
      </c>
      <c r="BH73" s="50">
        <v>1935</v>
      </c>
      <c r="BI73" s="78">
        <f t="shared" si="50"/>
        <v>0.26002720516527672</v>
      </c>
      <c r="BJ73" s="78">
        <f t="shared" si="51"/>
        <v>0.4974416713845401</v>
      </c>
    </row>
    <row r="74" spans="1:62">
      <c r="A74">
        <v>1936</v>
      </c>
      <c r="B74" t="s">
        <v>185</v>
      </c>
      <c r="C74" t="s">
        <v>93</v>
      </c>
      <c r="D74" s="6">
        <v>192100000</v>
      </c>
      <c r="E74" s="6"/>
      <c r="F74" s="6">
        <v>32731000</v>
      </c>
      <c r="G74" s="6">
        <v>45931000</v>
      </c>
      <c r="H74" s="6">
        <v>270762000</v>
      </c>
      <c r="I74" s="19">
        <f t="shared" si="52"/>
        <v>0</v>
      </c>
      <c r="J74" s="6">
        <v>1051849000</v>
      </c>
      <c r="K74" s="6">
        <v>9890000000</v>
      </c>
      <c r="L74" s="9">
        <f t="shared" si="35"/>
        <v>0.18263077685104992</v>
      </c>
      <c r="M74" s="9"/>
      <c r="N74" s="9">
        <f t="shared" si="42"/>
        <v>3.1117584368098462E-2</v>
      </c>
      <c r="O74" s="9">
        <f t="shared" si="36"/>
        <v>4.3666914167337707E-2</v>
      </c>
      <c r="P74" s="9">
        <f t="shared" si="37"/>
        <v>0.25741527538648606</v>
      </c>
      <c r="Q74" s="16">
        <f t="shared" si="38"/>
        <v>0</v>
      </c>
      <c r="R74" s="9">
        <f t="shared" si="53"/>
        <v>1</v>
      </c>
      <c r="S74" s="66">
        <f t="shared" si="39"/>
        <v>1.9423660262891811E-2</v>
      </c>
      <c r="T74" s="66"/>
      <c r="U74" s="66">
        <f t="shared" si="43"/>
        <v>3.3095045500505563E-3</v>
      </c>
      <c r="V74" s="66">
        <f t="shared" si="40"/>
        <v>4.6441860465116277E-3</v>
      </c>
      <c r="W74" s="66">
        <f t="shared" si="41"/>
        <v>2.7377350859453992E-2</v>
      </c>
      <c r="X74" s="67">
        <f t="shared" si="54"/>
        <v>0</v>
      </c>
      <c r="Y74" s="66">
        <f t="shared" si="49"/>
        <v>0.10635480283114257</v>
      </c>
      <c r="Z74" s="10"/>
      <c r="AA74" s="59">
        <f t="shared" si="55"/>
        <v>0.71650843135527242</v>
      </c>
      <c r="AB74" s="59">
        <f t="shared" si="55"/>
        <v>0.51237828883516201</v>
      </c>
      <c r="AC74" s="59">
        <f t="shared" si="55"/>
        <v>0.39226923154782306</v>
      </c>
      <c r="AD74" s="59">
        <f t="shared" si="55"/>
        <v>0.22837554053551656</v>
      </c>
      <c r="AE74" s="59">
        <f t="shared" si="55"/>
        <v>9.2834534015407089E-2</v>
      </c>
      <c r="AF74" s="59"/>
      <c r="AG74" s="59"/>
      <c r="AH74" s="59"/>
      <c r="AI74" s="59"/>
      <c r="AJ74" s="59"/>
      <c r="AK74" s="59">
        <f t="shared" si="44"/>
        <v>8.9099996434810078E-2</v>
      </c>
      <c r="AL74" s="59">
        <f t="shared" si="44"/>
        <v>7.2401629876294782E-2</v>
      </c>
      <c r="AM74" s="59">
        <f t="shared" si="44"/>
        <v>7.490165761004608E-2</v>
      </c>
      <c r="AN74" s="59">
        <f t="shared" si="44"/>
        <v>5.9942826892982852E-2</v>
      </c>
      <c r="AO74" s="59">
        <f t="shared" si="44"/>
        <v>3.4604344190921836E-2</v>
      </c>
      <c r="AP74" s="59">
        <f t="shared" si="56"/>
        <v>0.25681529177973461</v>
      </c>
      <c r="AQ74" s="59">
        <f t="shared" si="56"/>
        <v>7.8654385156251574E-2</v>
      </c>
      <c r="AR74" s="59">
        <f t="shared" si="56"/>
        <v>6.7383372896908628E-2</v>
      </c>
      <c r="AS74" s="59">
        <f t="shared" si="56"/>
        <v>4.7238868958107881E-2</v>
      </c>
      <c r="AT74" s="59">
        <f t="shared" si="56"/>
        <v>1.4326685860160086E-2</v>
      </c>
      <c r="AV74" s="62">
        <f t="shared" si="57"/>
        <v>1.9423660262891811</v>
      </c>
      <c r="AW74" s="60">
        <f t="shared" si="46"/>
        <v>1.9423660262891811</v>
      </c>
      <c r="AX74" s="73">
        <f t="shared" si="47"/>
        <v>2.2733164812942368</v>
      </c>
      <c r="AY74" s="74">
        <f t="shared" si="48"/>
        <v>2.7377350859453995</v>
      </c>
      <c r="BA74" s="76">
        <f t="shared" si="58"/>
        <v>1.062423719569817</v>
      </c>
      <c r="BB74" s="76">
        <f t="shared" si="59"/>
        <v>0.66343430386770841</v>
      </c>
      <c r="BC74" s="76">
        <f t="shared" si="60"/>
        <v>0.53455426205477774</v>
      </c>
      <c r="BD74" s="76">
        <f t="shared" si="61"/>
        <v>0.33555723638660728</v>
      </c>
      <c r="BE74" s="76">
        <f t="shared" si="62"/>
        <v>0.14176556406648902</v>
      </c>
      <c r="BF74" s="77">
        <f t="shared" si="63"/>
        <v>0</v>
      </c>
      <c r="BH74" s="50">
        <v>1936</v>
      </c>
      <c r="BI74" s="78">
        <f t="shared" si="50"/>
        <v>0.26520331822171833</v>
      </c>
      <c r="BJ74" s="78">
        <f t="shared" si="51"/>
        <v>0.50314601623467392</v>
      </c>
    </row>
    <row r="75" spans="1:62">
      <c r="A75">
        <v>1937</v>
      </c>
      <c r="B75" t="s">
        <v>185</v>
      </c>
      <c r="C75" t="s">
        <v>93</v>
      </c>
      <c r="D75" s="6">
        <v>214945000</v>
      </c>
      <c r="E75" s="6"/>
      <c r="F75" s="6">
        <v>35789000</v>
      </c>
      <c r="G75" s="6">
        <v>47454000</v>
      </c>
      <c r="H75" s="6">
        <v>298188000</v>
      </c>
      <c r="I75" s="19">
        <f t="shared" si="52"/>
        <v>0</v>
      </c>
      <c r="J75" s="6">
        <v>1221128000</v>
      </c>
      <c r="K75" s="6">
        <v>11580000000</v>
      </c>
      <c r="L75" s="9">
        <f t="shared" si="35"/>
        <v>0.17602167831709697</v>
      </c>
      <c r="M75" s="9"/>
      <c r="N75" s="9">
        <f t="shared" si="42"/>
        <v>2.93081478763897E-2</v>
      </c>
      <c r="O75" s="9">
        <f t="shared" si="36"/>
        <v>3.8860791006348226E-2</v>
      </c>
      <c r="P75" s="9">
        <f t="shared" si="37"/>
        <v>0.2441906171998349</v>
      </c>
      <c r="Q75" s="16">
        <f t="shared" si="38"/>
        <v>0</v>
      </c>
      <c r="R75" s="9">
        <f t="shared" si="53"/>
        <v>1</v>
      </c>
      <c r="S75" s="66">
        <f t="shared" si="39"/>
        <v>1.856174438687392E-2</v>
      </c>
      <c r="T75" s="66"/>
      <c r="U75" s="66">
        <f t="shared" si="43"/>
        <v>3.0905872193436961E-3</v>
      </c>
      <c r="V75" s="66">
        <f t="shared" si="40"/>
        <v>4.0979274611398966E-3</v>
      </c>
      <c r="W75" s="66">
        <f t="shared" si="41"/>
        <v>2.5750259067357513E-2</v>
      </c>
      <c r="X75" s="67">
        <f t="shared" si="54"/>
        <v>0</v>
      </c>
      <c r="Y75" s="66">
        <f t="shared" si="49"/>
        <v>0.10545146804835924</v>
      </c>
      <c r="Z75" s="10"/>
      <c r="AA75" s="59">
        <f t="shared" si="55"/>
        <v>0.68471370348590022</v>
      </c>
      <c r="AB75" s="59">
        <f t="shared" si="55"/>
        <v>0.48964174094992025</v>
      </c>
      <c r="AC75" s="59">
        <f t="shared" si="55"/>
        <v>0.37486246712915472</v>
      </c>
      <c r="AD75" s="59">
        <f t="shared" si="55"/>
        <v>0.21824148230871646</v>
      </c>
      <c r="AE75" s="59">
        <f t="shared" si="55"/>
        <v>8.8715044813700378E-2</v>
      </c>
      <c r="AF75" s="59"/>
      <c r="AG75" s="59"/>
      <c r="AH75" s="59"/>
      <c r="AI75" s="59"/>
      <c r="AJ75" s="59"/>
      <c r="AK75" s="59">
        <f t="shared" si="44"/>
        <v>8.3206203847275673E-2</v>
      </c>
      <c r="AL75" s="59">
        <f t="shared" si="44"/>
        <v>6.7612401968721009E-2</v>
      </c>
      <c r="AM75" s="59">
        <f t="shared" si="44"/>
        <v>6.9947057698932502E-2</v>
      </c>
      <c r="AN75" s="59">
        <f t="shared" si="44"/>
        <v>5.5977724727392916E-2</v>
      </c>
      <c r="AO75" s="59">
        <f t="shared" si="44"/>
        <v>3.2315333692047518E-2</v>
      </c>
      <c r="AP75" s="59">
        <f t="shared" si="56"/>
        <v>0.22660815610850113</v>
      </c>
      <c r="AQ75" s="59">
        <f t="shared" si="56"/>
        <v>6.9402896792427324E-2</v>
      </c>
      <c r="AR75" s="59">
        <f t="shared" si="56"/>
        <v>5.9457603862765565E-2</v>
      </c>
      <c r="AS75" s="59">
        <f t="shared" si="56"/>
        <v>4.1682537348395741E-2</v>
      </c>
      <c r="AT75" s="59">
        <f t="shared" si="56"/>
        <v>1.2641552001899906E-2</v>
      </c>
      <c r="AV75" s="62">
        <f t="shared" si="57"/>
        <v>1.856174438687392</v>
      </c>
      <c r="AW75" s="60">
        <f t="shared" si="46"/>
        <v>1.856174438687392</v>
      </c>
      <c r="AX75" s="73">
        <f t="shared" si="47"/>
        <v>2.1652331606217614</v>
      </c>
      <c r="AY75" s="74">
        <f t="shared" si="48"/>
        <v>2.575025906735751</v>
      </c>
      <c r="BA75" s="76">
        <f t="shared" si="58"/>
        <v>0.9945280634416771</v>
      </c>
      <c r="BB75" s="76">
        <f t="shared" si="59"/>
        <v>0.62665703971106856</v>
      </c>
      <c r="BC75" s="76">
        <f t="shared" si="60"/>
        <v>0.50426712869085277</v>
      </c>
      <c r="BD75" s="76">
        <f t="shared" si="61"/>
        <v>0.31590174438450508</v>
      </c>
      <c r="BE75" s="76">
        <f t="shared" si="62"/>
        <v>0.13367193050764781</v>
      </c>
      <c r="BF75" s="77">
        <f t="shared" si="63"/>
        <v>0</v>
      </c>
      <c r="BH75" s="50">
        <v>1937</v>
      </c>
      <c r="BI75" s="78">
        <f t="shared" si="50"/>
        <v>0.26508158652870878</v>
      </c>
      <c r="BJ75" s="78">
        <f t="shared" si="51"/>
        <v>0.50704162831341248</v>
      </c>
    </row>
    <row r="76" spans="1:62">
      <c r="A76">
        <v>1938</v>
      </c>
      <c r="B76" t="s">
        <v>185</v>
      </c>
      <c r="C76" t="s">
        <v>93</v>
      </c>
      <c r="D76" s="6">
        <v>237370000</v>
      </c>
      <c r="E76" s="6"/>
      <c r="F76" s="6">
        <v>43118000</v>
      </c>
      <c r="G76" s="6">
        <v>49667000</v>
      </c>
      <c r="H76" s="6">
        <v>330155000</v>
      </c>
      <c r="I76" s="19">
        <f t="shared" si="52"/>
        <v>0</v>
      </c>
      <c r="J76" s="6">
        <v>1278352000</v>
      </c>
      <c r="K76" s="6">
        <v>11030000000</v>
      </c>
      <c r="L76" s="9">
        <f t="shared" si="35"/>
        <v>0.18568438114071867</v>
      </c>
      <c r="M76" s="9"/>
      <c r="N76" s="9">
        <f t="shared" si="42"/>
        <v>3.3729364056222386E-2</v>
      </c>
      <c r="O76" s="9">
        <f t="shared" si="36"/>
        <v>3.8852366171445739E-2</v>
      </c>
      <c r="P76" s="9">
        <f t="shared" si="37"/>
        <v>0.25826611136838679</v>
      </c>
      <c r="Q76" s="16">
        <f t="shared" si="38"/>
        <v>0</v>
      </c>
      <c r="R76" s="9">
        <f t="shared" si="53"/>
        <v>1</v>
      </c>
      <c r="S76" s="66">
        <f t="shared" si="39"/>
        <v>2.1520398912058022E-2</v>
      </c>
      <c r="T76" s="66"/>
      <c r="U76" s="66">
        <f t="shared" si="43"/>
        <v>3.9091568449682685E-3</v>
      </c>
      <c r="V76" s="66">
        <f t="shared" si="40"/>
        <v>4.5029011786038081E-3</v>
      </c>
      <c r="W76" s="66">
        <f t="shared" si="41"/>
        <v>2.9932456935630101E-2</v>
      </c>
      <c r="X76" s="67">
        <f t="shared" si="54"/>
        <v>0</v>
      </c>
      <c r="Y76" s="66">
        <f t="shared" si="49"/>
        <v>0.11589773345421578</v>
      </c>
      <c r="Z76" s="10"/>
      <c r="AA76" s="59">
        <f t="shared" si="55"/>
        <v>0.79385383897374295</v>
      </c>
      <c r="AB76" s="59">
        <f t="shared" si="55"/>
        <v>0.56768832549425596</v>
      </c>
      <c r="AC76" s="59">
        <f t="shared" si="55"/>
        <v>0.43461377668159373</v>
      </c>
      <c r="AD76" s="59">
        <f t="shared" si="55"/>
        <v>0.25302814544540864</v>
      </c>
      <c r="AE76" s="59">
        <f t="shared" si="55"/>
        <v>0.10285580461080102</v>
      </c>
      <c r="AF76" s="59"/>
      <c r="AG76" s="59"/>
      <c r="AH76" s="59"/>
      <c r="AI76" s="59"/>
      <c r="AJ76" s="59"/>
      <c r="AK76" s="59">
        <f t="shared" si="44"/>
        <v>0.1052441100117132</v>
      </c>
      <c r="AL76" s="59">
        <f t="shared" si="44"/>
        <v>8.5520150444710299E-2</v>
      </c>
      <c r="AM76" s="59">
        <f t="shared" si="44"/>
        <v>8.847316059478097E-2</v>
      </c>
      <c r="AN76" s="59">
        <f t="shared" si="44"/>
        <v>7.0803925032184148E-2</v>
      </c>
      <c r="AO76" s="59">
        <f t="shared" si="44"/>
        <v>4.0874338413438224E-2</v>
      </c>
      <c r="AP76" s="59">
        <f t="shared" si="56"/>
        <v>0.24900248794017657</v>
      </c>
      <c r="AQ76" s="59">
        <f t="shared" si="56"/>
        <v>7.6261570935228118E-2</v>
      </c>
      <c r="AR76" s="59">
        <f t="shared" si="56"/>
        <v>6.5333444051772466E-2</v>
      </c>
      <c r="AS76" s="59">
        <f t="shared" si="56"/>
        <v>4.5801773782759729E-2</v>
      </c>
      <c r="AT76" s="59">
        <f t="shared" si="56"/>
        <v>1.3890841150443959E-2</v>
      </c>
      <c r="AV76" s="62">
        <f t="shared" si="57"/>
        <v>2.1520398912058023</v>
      </c>
      <c r="AW76" s="60">
        <f t="shared" si="46"/>
        <v>2.1520398912058023</v>
      </c>
      <c r="AX76" s="73">
        <f t="shared" si="47"/>
        <v>2.5429555757026292</v>
      </c>
      <c r="AY76" s="74">
        <f t="shared" si="48"/>
        <v>2.9932456935630101</v>
      </c>
      <c r="BA76" s="76">
        <f t="shared" si="58"/>
        <v>1.1481004369256327</v>
      </c>
      <c r="BB76" s="76">
        <f t="shared" si="59"/>
        <v>0.72947004687419437</v>
      </c>
      <c r="BC76" s="76">
        <f t="shared" si="60"/>
        <v>0.58842038132814711</v>
      </c>
      <c r="BD76" s="76">
        <f t="shared" si="61"/>
        <v>0.36963384426035251</v>
      </c>
      <c r="BE76" s="76">
        <f t="shared" si="62"/>
        <v>0.1576209841746832</v>
      </c>
      <c r="BF76" s="77">
        <f t="shared" si="63"/>
        <v>0</v>
      </c>
      <c r="BH76" s="50">
        <v>1938</v>
      </c>
      <c r="BI76" s="78">
        <f t="shared" si="50"/>
        <v>0.26787138783145237</v>
      </c>
      <c r="BJ76" s="78">
        <f t="shared" si="51"/>
        <v>0.51251646842310328</v>
      </c>
    </row>
    <row r="77" spans="1:62">
      <c r="A77">
        <v>1939</v>
      </c>
      <c r="B77" t="s">
        <v>185</v>
      </c>
      <c r="C77" t="s">
        <v>93</v>
      </c>
      <c r="D77" s="6">
        <v>251372000</v>
      </c>
      <c r="E77" s="6"/>
      <c r="F77" s="6">
        <v>41599000</v>
      </c>
      <c r="G77" s="6">
        <v>53424000</v>
      </c>
      <c r="H77" s="6">
        <v>346395000</v>
      </c>
      <c r="I77" s="19">
        <f t="shared" si="52"/>
        <v>0</v>
      </c>
      <c r="J77" s="6">
        <v>1460337000</v>
      </c>
      <c r="K77" s="6">
        <v>11410000000</v>
      </c>
      <c r="L77" s="9">
        <f t="shared" si="35"/>
        <v>0.17213287070039313</v>
      </c>
      <c r="M77" s="9"/>
      <c r="N77" s="9">
        <f t="shared" si="42"/>
        <v>2.8485890585529229E-2</v>
      </c>
      <c r="O77" s="9">
        <f t="shared" si="36"/>
        <v>3.6583336586007202E-2</v>
      </c>
      <c r="P77" s="9">
        <f t="shared" si="37"/>
        <v>0.23720209787192956</v>
      </c>
      <c r="Q77" s="16">
        <f t="shared" si="38"/>
        <v>0</v>
      </c>
      <c r="R77" s="9">
        <f t="shared" si="53"/>
        <v>1</v>
      </c>
      <c r="S77" s="66">
        <f t="shared" si="39"/>
        <v>2.2030850131463629E-2</v>
      </c>
      <c r="T77" s="66"/>
      <c r="U77" s="66">
        <f t="shared" si="43"/>
        <v>3.6458369851007887E-3</v>
      </c>
      <c r="V77" s="66">
        <f t="shared" si="40"/>
        <v>4.6822085889570552E-3</v>
      </c>
      <c r="W77" s="66">
        <f t="shared" si="41"/>
        <v>3.0358895705521471E-2</v>
      </c>
      <c r="X77" s="67">
        <f t="shared" si="54"/>
        <v>0</v>
      </c>
      <c r="Y77" s="66">
        <f t="shared" si="49"/>
        <v>0.1279874671340929</v>
      </c>
      <c r="Z77" s="10"/>
      <c r="AA77" s="59">
        <f t="shared" si="55"/>
        <v>0.81268358566152021</v>
      </c>
      <c r="AB77" s="59">
        <f t="shared" si="55"/>
        <v>0.58115355906985222</v>
      </c>
      <c r="AC77" s="59">
        <f t="shared" si="55"/>
        <v>0.4449225601378935</v>
      </c>
      <c r="AD77" s="59">
        <f t="shared" si="55"/>
        <v>0.25902982440658157</v>
      </c>
      <c r="AE77" s="59">
        <f t="shared" si="55"/>
        <v>0.10529548387051542</v>
      </c>
      <c r="AF77" s="59"/>
      <c r="AG77" s="59"/>
      <c r="AH77" s="59"/>
      <c r="AI77" s="59"/>
      <c r="AJ77" s="59"/>
      <c r="AK77" s="59">
        <f t="shared" si="44"/>
        <v>9.8154892208689254E-2</v>
      </c>
      <c r="AL77" s="59">
        <f t="shared" si="44"/>
        <v>7.9759533788990075E-2</v>
      </c>
      <c r="AM77" s="59">
        <f t="shared" si="44"/>
        <v>8.2513629889371304E-2</v>
      </c>
      <c r="AN77" s="59">
        <f t="shared" si="44"/>
        <v>6.6034589761960777E-2</v>
      </c>
      <c r="AO77" s="59">
        <f t="shared" si="44"/>
        <v>3.8121052861067435E-2</v>
      </c>
      <c r="AP77" s="59">
        <f t="shared" si="56"/>
        <v>0.25891787127042154</v>
      </c>
      <c r="AQ77" s="59">
        <f t="shared" si="56"/>
        <v>7.929833862154588E-2</v>
      </c>
      <c r="AR77" s="59">
        <f t="shared" si="56"/>
        <v>6.7935049149847118E-2</v>
      </c>
      <c r="AS77" s="59">
        <f t="shared" si="56"/>
        <v>4.7625619592566802E-2</v>
      </c>
      <c r="AT77" s="59">
        <f t="shared" si="56"/>
        <v>1.4443980261324185E-2</v>
      </c>
      <c r="AV77" s="62">
        <f t="shared" si="57"/>
        <v>2.2030850131463628</v>
      </c>
      <c r="AW77" s="60">
        <f t="shared" si="46"/>
        <v>2.2030850131463628</v>
      </c>
      <c r="AX77" s="73">
        <f t="shared" si="47"/>
        <v>2.5676687116564416</v>
      </c>
      <c r="AY77" s="74">
        <f t="shared" si="48"/>
        <v>3.0358895705521469</v>
      </c>
      <c r="BA77" s="76">
        <f t="shared" si="58"/>
        <v>1.1697563491406311</v>
      </c>
      <c r="BB77" s="76">
        <f t="shared" si="59"/>
        <v>0.74021143148038815</v>
      </c>
      <c r="BC77" s="76">
        <f t="shared" si="60"/>
        <v>0.59537123917711199</v>
      </c>
      <c r="BD77" s="76">
        <f t="shared" si="61"/>
        <v>0.37269003376110915</v>
      </c>
      <c r="BE77" s="76">
        <f t="shared" si="62"/>
        <v>0.15786051699290704</v>
      </c>
      <c r="BF77" s="77">
        <f t="shared" si="63"/>
        <v>0</v>
      </c>
      <c r="BH77" s="50">
        <v>1939</v>
      </c>
      <c r="BI77" s="78">
        <f t="shared" si="50"/>
        <v>0.26514636012833404</v>
      </c>
      <c r="BJ77" s="78">
        <f t="shared" si="51"/>
        <v>0.50897029934011917</v>
      </c>
    </row>
    <row r="78" spans="1:62">
      <c r="A78">
        <v>1940</v>
      </c>
      <c r="B78" t="s">
        <v>185</v>
      </c>
      <c r="C78" t="s">
        <v>93</v>
      </c>
      <c r="D78" s="6">
        <v>257661960</v>
      </c>
      <c r="E78" s="6"/>
      <c r="F78" s="6"/>
      <c r="G78" s="6">
        <v>53000000</v>
      </c>
      <c r="H78" s="6">
        <v>310661960</v>
      </c>
      <c r="I78" s="19">
        <f t="shared" si="52"/>
        <v>0</v>
      </c>
      <c r="J78" s="6">
        <v>1322000000</v>
      </c>
      <c r="K78" s="6">
        <v>11860000000</v>
      </c>
      <c r="L78" s="9">
        <f t="shared" si="35"/>
        <v>0.19490314674735248</v>
      </c>
      <c r="M78" s="9"/>
      <c r="N78" s="9"/>
      <c r="O78" s="9">
        <f t="shared" si="36"/>
        <v>4.0090771558245086E-2</v>
      </c>
      <c r="P78" s="9">
        <f t="shared" si="37"/>
        <v>0.23499391830559757</v>
      </c>
      <c r="Q78" s="16">
        <f t="shared" si="38"/>
        <v>0</v>
      </c>
      <c r="R78" s="9">
        <f t="shared" si="53"/>
        <v>1</v>
      </c>
      <c r="S78" s="66">
        <f t="shared" si="39"/>
        <v>2.1725291736930861E-2</v>
      </c>
      <c r="T78" s="66"/>
      <c r="U78" s="66"/>
      <c r="V78" s="66">
        <f t="shared" si="40"/>
        <v>4.4688026981450253E-3</v>
      </c>
      <c r="W78" s="66">
        <f t="shared" si="41"/>
        <v>2.6194094435075886E-2</v>
      </c>
      <c r="X78" s="67">
        <f t="shared" si="54"/>
        <v>0</v>
      </c>
      <c r="Y78" s="66">
        <f t="shared" si="49"/>
        <v>0.11146711635750421</v>
      </c>
      <c r="Z78" s="10"/>
      <c r="AA78" s="59">
        <f t="shared" si="55"/>
        <v>0.80141201465013989</v>
      </c>
      <c r="AB78" s="59">
        <f t="shared" si="55"/>
        <v>0.57309320972215361</v>
      </c>
      <c r="AC78" s="59">
        <f t="shared" si="55"/>
        <v>0.43875167602058091</v>
      </c>
      <c r="AD78" s="59">
        <f t="shared" si="55"/>
        <v>0.2554371924014851</v>
      </c>
      <c r="AE78" s="59">
        <f t="shared" si="55"/>
        <v>0.10383508089872649</v>
      </c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>
        <f t="shared" si="56"/>
        <v>0.24711690215171631</v>
      </c>
      <c r="AQ78" s="59">
        <f t="shared" si="56"/>
        <v>7.568407576419324E-2</v>
      </c>
      <c r="AR78" s="59">
        <f t="shared" si="56"/>
        <v>6.4838702755674313E-2</v>
      </c>
      <c r="AS78" s="59">
        <f t="shared" si="56"/>
        <v>4.5454937193111701E-2</v>
      </c>
      <c r="AT78" s="59">
        <f t="shared" si="56"/>
        <v>1.3785651949807019E-2</v>
      </c>
      <c r="AV78" s="62">
        <f t="shared" si="57"/>
        <v>2.1725291736930861</v>
      </c>
      <c r="AW78" s="60">
        <f t="shared" si="46"/>
        <v>2.1725291736930861</v>
      </c>
      <c r="AX78" s="73">
        <f t="shared" si="47"/>
        <v>2.1725291736930861</v>
      </c>
      <c r="AY78" s="74">
        <f t="shared" si="48"/>
        <v>2.6194094435075885</v>
      </c>
      <c r="BA78" s="76">
        <f t="shared" si="58"/>
        <v>1.0485289168018561</v>
      </c>
      <c r="BB78" s="76">
        <f t="shared" si="59"/>
        <v>0.64877728548634683</v>
      </c>
      <c r="BC78" s="76">
        <f t="shared" si="60"/>
        <v>0.50359037877625523</v>
      </c>
      <c r="BD78" s="76">
        <f t="shared" si="61"/>
        <v>0.30089212959459682</v>
      </c>
      <c r="BE78" s="76">
        <f t="shared" si="62"/>
        <v>0.11762073284853351</v>
      </c>
      <c r="BF78" s="77">
        <f t="shared" si="63"/>
        <v>0</v>
      </c>
      <c r="BH78" s="50">
        <v>1940</v>
      </c>
      <c r="BI78" s="78">
        <f t="shared" si="50"/>
        <v>0.23356429710662185</v>
      </c>
      <c r="BJ78" s="78">
        <f t="shared" si="51"/>
        <v>0.48028277590308971</v>
      </c>
    </row>
    <row r="79" spans="1:62">
      <c r="A79">
        <v>1941</v>
      </c>
      <c r="B79" t="s">
        <v>185</v>
      </c>
      <c r="C79" t="s">
        <v>93</v>
      </c>
      <c r="D79" s="6">
        <v>286600000</v>
      </c>
      <c r="E79" s="6"/>
      <c r="F79" s="6"/>
      <c r="G79" s="6">
        <v>55200000</v>
      </c>
      <c r="H79" s="6">
        <v>341800000</v>
      </c>
      <c r="I79" s="19">
        <f t="shared" si="52"/>
        <v>0</v>
      </c>
      <c r="J79" s="6">
        <v>1371000000</v>
      </c>
      <c r="K79" s="6">
        <v>12920000000</v>
      </c>
      <c r="L79" s="9">
        <f t="shared" si="35"/>
        <v>0.20904449307075126</v>
      </c>
      <c r="M79" s="9"/>
      <c r="N79" s="9"/>
      <c r="O79" s="9">
        <f t="shared" si="36"/>
        <v>4.026258205689278E-2</v>
      </c>
      <c r="P79" s="9">
        <f t="shared" si="37"/>
        <v>0.24930707512764405</v>
      </c>
      <c r="Q79" s="16">
        <f t="shared" si="38"/>
        <v>0</v>
      </c>
      <c r="R79" s="9">
        <f t="shared" si="53"/>
        <v>1</v>
      </c>
      <c r="S79" s="66">
        <f t="shared" si="39"/>
        <v>2.2182662538699691E-2</v>
      </c>
      <c r="T79" s="66"/>
      <c r="U79" s="66"/>
      <c r="V79" s="66">
        <f t="shared" si="40"/>
        <v>4.2724458204334362E-3</v>
      </c>
      <c r="W79" s="66">
        <f t="shared" si="41"/>
        <v>2.6455108359133127E-2</v>
      </c>
      <c r="X79" s="67">
        <f t="shared" si="54"/>
        <v>0</v>
      </c>
      <c r="Y79" s="66">
        <f t="shared" si="49"/>
        <v>0.10611455108359133</v>
      </c>
      <c r="Z79" s="10"/>
      <c r="AA79" s="59">
        <f t="shared" si="55"/>
        <v>0.81828370779590431</v>
      </c>
      <c r="AB79" s="59">
        <f t="shared" si="55"/>
        <v>0.58515823071210527</v>
      </c>
      <c r="AC79" s="59">
        <f t="shared" si="55"/>
        <v>0.44798847745316317</v>
      </c>
      <c r="AD79" s="59">
        <f t="shared" si="55"/>
        <v>0.26081477328301811</v>
      </c>
      <c r="AE79" s="59">
        <f t="shared" si="55"/>
        <v>0.10602106462577821</v>
      </c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>
        <f t="shared" si="56"/>
        <v>0.23625871336741106</v>
      </c>
      <c r="AQ79" s="59">
        <f t="shared" si="56"/>
        <v>7.2358556645680111E-2</v>
      </c>
      <c r="AR79" s="59">
        <f t="shared" si="56"/>
        <v>6.1989723714093704E-2</v>
      </c>
      <c r="AS79" s="59">
        <f t="shared" si="56"/>
        <v>4.345767077821254E-2</v>
      </c>
      <c r="AT79" s="59">
        <f t="shared" si="56"/>
        <v>1.317991753794623E-2</v>
      </c>
      <c r="AV79" s="62">
        <f t="shared" si="57"/>
        <v>2.2182662538699693</v>
      </c>
      <c r="AW79" s="60">
        <f t="shared" si="46"/>
        <v>2.2182662538699693</v>
      </c>
      <c r="AX79" s="73">
        <f t="shared" si="47"/>
        <v>2.2182662538699693</v>
      </c>
      <c r="AY79" s="74">
        <f t="shared" si="48"/>
        <v>2.645510835913313</v>
      </c>
      <c r="BA79" s="76">
        <f t="shared" si="58"/>
        <v>1.0545424211633154</v>
      </c>
      <c r="BB79" s="76">
        <f t="shared" si="59"/>
        <v>0.6575167873577854</v>
      </c>
      <c r="BC79" s="76">
        <f t="shared" si="60"/>
        <v>0.50997820116725689</v>
      </c>
      <c r="BD79" s="76">
        <f t="shared" si="61"/>
        <v>0.30427244406123066</v>
      </c>
      <c r="BE79" s="76">
        <f t="shared" si="62"/>
        <v>0.11920098216372443</v>
      </c>
      <c r="BF79" s="77">
        <f t="shared" si="63"/>
        <v>0</v>
      </c>
      <c r="BH79" s="50">
        <v>1941</v>
      </c>
      <c r="BI79" s="78">
        <f t="shared" si="50"/>
        <v>0.23373740660069947</v>
      </c>
      <c r="BJ79" s="78">
        <f t="shared" si="51"/>
        <v>0.48360140941952429</v>
      </c>
    </row>
    <row r="80" spans="1:62">
      <c r="A80">
        <v>1942</v>
      </c>
      <c r="B80" t="s">
        <v>185</v>
      </c>
      <c r="C80" t="s">
        <v>93</v>
      </c>
      <c r="D80" s="6">
        <v>282091861</v>
      </c>
      <c r="E80" s="6"/>
      <c r="F80" s="6"/>
      <c r="G80" s="6">
        <v>59200000</v>
      </c>
      <c r="H80" s="6">
        <v>341291861</v>
      </c>
      <c r="I80" s="19">
        <f t="shared" si="52"/>
        <v>0</v>
      </c>
      <c r="J80" s="6">
        <v>1554000000</v>
      </c>
      <c r="K80" s="6">
        <v>14770000000</v>
      </c>
      <c r="L80" s="9">
        <f t="shared" si="35"/>
        <v>0.18152629407979409</v>
      </c>
      <c r="M80" s="9"/>
      <c r="N80" s="9"/>
      <c r="O80" s="9">
        <f t="shared" si="36"/>
        <v>3.8095238095238099E-2</v>
      </c>
      <c r="P80" s="9">
        <f t="shared" si="37"/>
        <v>0.21962153217503216</v>
      </c>
      <c r="Q80" s="16">
        <f t="shared" si="38"/>
        <v>0</v>
      </c>
      <c r="R80" s="9">
        <f t="shared" si="53"/>
        <v>1</v>
      </c>
      <c r="S80" s="66">
        <f t="shared" si="39"/>
        <v>1.9098975016926201E-2</v>
      </c>
      <c r="T80" s="66"/>
      <c r="U80" s="66"/>
      <c r="V80" s="66">
        <f t="shared" si="40"/>
        <v>4.0081245768449564E-3</v>
      </c>
      <c r="W80" s="66">
        <f t="shared" si="41"/>
        <v>2.3107099593771156E-2</v>
      </c>
      <c r="X80" s="67">
        <f t="shared" si="54"/>
        <v>0</v>
      </c>
      <c r="Y80" s="66">
        <f t="shared" si="49"/>
        <v>0.1052132701421801</v>
      </c>
      <c r="Z80" s="10"/>
      <c r="AA80" s="59">
        <f t="shared" si="55"/>
        <v>0.70453130072580661</v>
      </c>
      <c r="AB80" s="59">
        <f t="shared" si="55"/>
        <v>0.50381339074251408</v>
      </c>
      <c r="AC80" s="59">
        <f t="shared" si="55"/>
        <v>0.38571207238183569</v>
      </c>
      <c r="AD80" s="59">
        <f t="shared" si="55"/>
        <v>0.22455802274804965</v>
      </c>
      <c r="AE80" s="59">
        <f t="shared" si="55"/>
        <v>9.1282715094414088E-2</v>
      </c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>
        <f t="shared" si="56"/>
        <v>0.22164221510142415</v>
      </c>
      <c r="AQ80" s="59">
        <f t="shared" si="56"/>
        <v>6.7881986437257125E-2</v>
      </c>
      <c r="AR80" s="59">
        <f t="shared" si="56"/>
        <v>5.8154636845712246E-2</v>
      </c>
      <c r="AS80" s="59">
        <f t="shared" si="56"/>
        <v>4.0769097051046928E-2</v>
      </c>
      <c r="AT80" s="59">
        <f t="shared" si="56"/>
        <v>1.2364522249055208E-2</v>
      </c>
      <c r="AV80" s="62">
        <f t="shared" si="57"/>
        <v>1.9098975016926201</v>
      </c>
      <c r="AW80" s="60">
        <f t="shared" si="46"/>
        <v>1.9098975016926201</v>
      </c>
      <c r="AX80" s="73">
        <f t="shared" si="47"/>
        <v>1.9098975016926201</v>
      </c>
      <c r="AY80" s="74">
        <f t="shared" si="48"/>
        <v>2.3107099593771157</v>
      </c>
      <c r="BA80" s="76">
        <f t="shared" si="58"/>
        <v>0.92617351582723073</v>
      </c>
      <c r="BB80" s="76">
        <f t="shared" si="59"/>
        <v>0.57169537717977126</v>
      </c>
      <c r="BC80" s="76">
        <f t="shared" si="60"/>
        <v>0.44386670922754795</v>
      </c>
      <c r="BD80" s="76">
        <f t="shared" si="61"/>
        <v>0.26532711979909657</v>
      </c>
      <c r="BE80" s="76">
        <f t="shared" si="62"/>
        <v>0.1036472373434693</v>
      </c>
      <c r="BF80" s="77">
        <f t="shared" si="63"/>
        <v>0</v>
      </c>
      <c r="BH80" s="50">
        <v>1942</v>
      </c>
      <c r="BI80" s="78">
        <f t="shared" si="50"/>
        <v>0.23350982443320528</v>
      </c>
      <c r="BJ80" s="78">
        <f t="shared" si="51"/>
        <v>0.47924789647121291</v>
      </c>
    </row>
    <row r="81" spans="1:62">
      <c r="A81">
        <v>1943</v>
      </c>
      <c r="B81" t="s">
        <v>185</v>
      </c>
      <c r="C81" t="s">
        <v>93</v>
      </c>
      <c r="D81" s="6">
        <v>282000000</v>
      </c>
      <c r="E81" s="6"/>
      <c r="F81" s="6"/>
      <c r="G81" s="6">
        <v>111899999.99999999</v>
      </c>
      <c r="H81" s="6">
        <v>393900000</v>
      </c>
      <c r="I81" s="19">
        <f t="shared" si="52"/>
        <v>0</v>
      </c>
      <c r="J81" s="6">
        <v>1786000000</v>
      </c>
      <c r="K81" s="6">
        <v>15650000000</v>
      </c>
      <c r="L81" s="9">
        <f t="shared" si="35"/>
        <v>0.15789473684210525</v>
      </c>
      <c r="M81" s="9"/>
      <c r="N81" s="9"/>
      <c r="O81" s="9">
        <f t="shared" si="36"/>
        <v>6.2653975363941766E-2</v>
      </c>
      <c r="P81" s="9">
        <f t="shared" si="37"/>
        <v>0.22054871220604702</v>
      </c>
      <c r="Q81" s="16">
        <f t="shared" si="38"/>
        <v>0</v>
      </c>
      <c r="R81" s="9">
        <f t="shared" si="53"/>
        <v>1</v>
      </c>
      <c r="S81" s="66">
        <f t="shared" si="39"/>
        <v>1.8019169329073482E-2</v>
      </c>
      <c r="T81" s="66"/>
      <c r="U81" s="66"/>
      <c r="V81" s="66">
        <f t="shared" si="40"/>
        <v>7.1501597444089448E-3</v>
      </c>
      <c r="W81" s="66">
        <f t="shared" si="41"/>
        <v>2.5169329073482429E-2</v>
      </c>
      <c r="X81" s="67">
        <f t="shared" si="54"/>
        <v>0</v>
      </c>
      <c r="Y81" s="66">
        <f t="shared" si="49"/>
        <v>0.11412140575079872</v>
      </c>
      <c r="Z81" s="10"/>
      <c r="AA81" s="59">
        <f t="shared" si="55"/>
        <v>0.66469895866976481</v>
      </c>
      <c r="AB81" s="59">
        <f t="shared" si="55"/>
        <v>0.47532911006996487</v>
      </c>
      <c r="AC81" s="59">
        <f t="shared" si="55"/>
        <v>0.36390492884338643</v>
      </c>
      <c r="AD81" s="59">
        <f t="shared" si="55"/>
        <v>0.21186210424973179</v>
      </c>
      <c r="AE81" s="59">
        <f t="shared" si="55"/>
        <v>8.6121831074500277E-2</v>
      </c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>
        <f t="shared" si="56"/>
        <v>0.39539121444356601</v>
      </c>
      <c r="AQ81" s="59">
        <f t="shared" si="56"/>
        <v>0.12109579866807742</v>
      </c>
      <c r="AR81" s="59">
        <f t="shared" si="56"/>
        <v>0.10374301879914287</v>
      </c>
      <c r="AS81" s="59">
        <f t="shared" si="56"/>
        <v>7.2728666727160288E-2</v>
      </c>
      <c r="AT81" s="59">
        <f t="shared" si="56"/>
        <v>2.2057275802947963E-2</v>
      </c>
      <c r="AV81" s="62">
        <f t="shared" si="57"/>
        <v>1.8019169329073481</v>
      </c>
      <c r="AW81" s="60">
        <f t="shared" si="46"/>
        <v>1.8019169329073481</v>
      </c>
      <c r="AX81" s="73">
        <f t="shared" si="47"/>
        <v>1.8019169329073481</v>
      </c>
      <c r="AY81" s="74">
        <f t="shared" si="48"/>
        <v>2.5169329073482425</v>
      </c>
      <c r="BA81" s="76">
        <f t="shared" si="58"/>
        <v>1.0600901731133308</v>
      </c>
      <c r="BB81" s="76">
        <f t="shared" si="59"/>
        <v>0.59642490873804233</v>
      </c>
      <c r="BC81" s="76">
        <f t="shared" si="60"/>
        <v>0.46764794764252932</v>
      </c>
      <c r="BD81" s="76">
        <f t="shared" si="61"/>
        <v>0.28459077097689206</v>
      </c>
      <c r="BE81" s="76">
        <f t="shared" si="62"/>
        <v>0.10817910687744824</v>
      </c>
      <c r="BF81" s="77">
        <f t="shared" si="63"/>
        <v>0</v>
      </c>
      <c r="BH81" s="50">
        <v>1943</v>
      </c>
      <c r="BI81" s="78">
        <f t="shared" si="50"/>
        <v>0.23132595240242662</v>
      </c>
      <c r="BJ81" s="78">
        <f t="shared" si="51"/>
        <v>0.44113978178772778</v>
      </c>
    </row>
    <row r="82" spans="1:62">
      <c r="A82">
        <v>1944</v>
      </c>
      <c r="B82" t="s">
        <v>185</v>
      </c>
      <c r="C82" t="s">
        <v>93</v>
      </c>
      <c r="D82" s="6">
        <v>294407238</v>
      </c>
      <c r="E82" s="6"/>
      <c r="F82" s="6"/>
      <c r="G82" s="6">
        <v>66872400</v>
      </c>
      <c r="H82" s="6">
        <v>361279638</v>
      </c>
      <c r="I82" s="19">
        <f t="shared" si="52"/>
        <v>0</v>
      </c>
      <c r="J82" s="6">
        <v>2491000000</v>
      </c>
      <c r="K82" s="6">
        <v>18010000000</v>
      </c>
      <c r="L82" s="9">
        <f t="shared" si="35"/>
        <v>0.11818837334403853</v>
      </c>
      <c r="M82" s="9"/>
      <c r="N82" s="9"/>
      <c r="O82" s="9">
        <f t="shared" si="36"/>
        <v>2.6845604175030107E-2</v>
      </c>
      <c r="P82" s="9">
        <f t="shared" si="37"/>
        <v>0.14503397751906866</v>
      </c>
      <c r="Q82" s="16">
        <f t="shared" si="38"/>
        <v>0</v>
      </c>
      <c r="R82" s="9">
        <f t="shared" si="53"/>
        <v>1</v>
      </c>
      <c r="S82" s="66">
        <f t="shared" si="39"/>
        <v>1.634687606885064E-2</v>
      </c>
      <c r="T82" s="66"/>
      <c r="U82" s="66"/>
      <c r="V82" s="66">
        <f t="shared" si="40"/>
        <v>3.7130705163797889E-3</v>
      </c>
      <c r="W82" s="66">
        <f t="shared" si="41"/>
        <v>2.0059946585230429E-2</v>
      </c>
      <c r="X82" s="67">
        <f t="shared" si="54"/>
        <v>0</v>
      </c>
      <c r="Y82" s="66">
        <f t="shared" si="49"/>
        <v>0.13831204886174348</v>
      </c>
      <c r="Z82" s="10"/>
      <c r="AA82" s="59">
        <f t="shared" si="55"/>
        <v>0.60301067724232438</v>
      </c>
      <c r="AB82" s="59">
        <f t="shared" si="55"/>
        <v>0.43121555230039615</v>
      </c>
      <c r="AC82" s="59">
        <f t="shared" si="55"/>
        <v>0.33013224216993481</v>
      </c>
      <c r="AD82" s="59">
        <f t="shared" si="55"/>
        <v>0.19219995653564109</v>
      </c>
      <c r="AE82" s="59">
        <f t="shared" si="55"/>
        <v>7.8129178636767604E-2</v>
      </c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>
        <f t="shared" si="56"/>
        <v>0.20532624630295762</v>
      </c>
      <c r="AQ82" s="59">
        <f t="shared" si="56"/>
        <v>6.2884922262540249E-2</v>
      </c>
      <c r="AR82" s="59">
        <f t="shared" si="56"/>
        <v>5.3873641730108487E-2</v>
      </c>
      <c r="AS82" s="59">
        <f t="shared" si="56"/>
        <v>3.7767920965876764E-2</v>
      </c>
      <c r="AT82" s="59">
        <f t="shared" si="56"/>
        <v>1.1454320376495805E-2</v>
      </c>
      <c r="AV82" s="62">
        <f t="shared" si="57"/>
        <v>1.634687606885064</v>
      </c>
      <c r="AW82" s="60">
        <f t="shared" si="46"/>
        <v>1.634687606885064</v>
      </c>
      <c r="AX82" s="73">
        <f t="shared" si="47"/>
        <v>1.634687606885064</v>
      </c>
      <c r="AY82" s="74">
        <f t="shared" si="48"/>
        <v>2.005994658523043</v>
      </c>
      <c r="BA82" s="76">
        <f t="shared" si="58"/>
        <v>0.80833692354528197</v>
      </c>
      <c r="BB82" s="76">
        <f t="shared" si="59"/>
        <v>0.49410047456293638</v>
      </c>
      <c r="BC82" s="76">
        <f t="shared" si="60"/>
        <v>0.38400588390004331</v>
      </c>
      <c r="BD82" s="76">
        <f t="shared" si="61"/>
        <v>0.22996787750151787</v>
      </c>
      <c r="BE82" s="76">
        <f t="shared" si="62"/>
        <v>8.9583499013263415E-2</v>
      </c>
      <c r="BF82" s="77">
        <f t="shared" si="63"/>
        <v>0</v>
      </c>
      <c r="BH82" s="50">
        <v>1944</v>
      </c>
      <c r="BI82" s="78">
        <f t="shared" si="50"/>
        <v>0.23328678744042888</v>
      </c>
      <c r="BJ82" s="78">
        <f t="shared" si="51"/>
        <v>0.4750567154792748</v>
      </c>
    </row>
    <row r="83" spans="1:62">
      <c r="A83">
        <v>1945</v>
      </c>
      <c r="B83" t="s">
        <v>185</v>
      </c>
      <c r="C83" t="s">
        <v>93</v>
      </c>
      <c r="D83" s="6">
        <v>302900000</v>
      </c>
      <c r="E83" s="6"/>
      <c r="F83" s="6"/>
      <c r="G83" s="6">
        <v>124700000.00000001</v>
      </c>
      <c r="H83" s="6">
        <v>427600000</v>
      </c>
      <c r="I83" s="19">
        <f t="shared" si="52"/>
        <v>0</v>
      </c>
      <c r="J83" s="6">
        <v>2815000000</v>
      </c>
      <c r="K83" s="6">
        <v>20240000000</v>
      </c>
      <c r="L83" s="9">
        <f t="shared" si="35"/>
        <v>0.10760213143872113</v>
      </c>
      <c r="M83" s="9"/>
      <c r="N83" s="9"/>
      <c r="O83" s="9">
        <f t="shared" si="36"/>
        <v>4.4298401420959151E-2</v>
      </c>
      <c r="P83" s="9">
        <f t="shared" si="37"/>
        <v>0.15190053285968028</v>
      </c>
      <c r="Q83" s="16">
        <f t="shared" si="38"/>
        <v>0</v>
      </c>
      <c r="R83" s="9">
        <f t="shared" si="53"/>
        <v>1</v>
      </c>
      <c r="S83" s="66">
        <f t="shared" si="39"/>
        <v>1.4965415019762845E-2</v>
      </c>
      <c r="T83" s="66"/>
      <c r="U83" s="66"/>
      <c r="V83" s="66">
        <f t="shared" si="40"/>
        <v>6.1610671936758897E-3</v>
      </c>
      <c r="W83" s="66">
        <f t="shared" si="41"/>
        <v>2.1126482213438734E-2</v>
      </c>
      <c r="X83" s="67">
        <f t="shared" si="54"/>
        <v>0</v>
      </c>
      <c r="Y83" s="66">
        <f t="shared" si="49"/>
        <v>0.13908102766798419</v>
      </c>
      <c r="Z83" s="10"/>
      <c r="AA83" s="59">
        <f t="shared" si="55"/>
        <v>0.55205074096546636</v>
      </c>
      <c r="AB83" s="59">
        <f t="shared" si="55"/>
        <v>0.39477388070792518</v>
      </c>
      <c r="AC83" s="59">
        <f t="shared" si="55"/>
        <v>0.30223303796205397</v>
      </c>
      <c r="AD83" s="59">
        <f t="shared" si="55"/>
        <v>0.17595729631897106</v>
      </c>
      <c r="AE83" s="59">
        <f t="shared" si="55"/>
        <v>7.1526546021867907E-2</v>
      </c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>
        <f t="shared" si="56"/>
        <v>0.3406961420520393</v>
      </c>
      <c r="AQ83" s="59">
        <f t="shared" si="56"/>
        <v>0.10434443133235838</v>
      </c>
      <c r="AR83" s="59">
        <f t="shared" si="56"/>
        <v>8.9392088085318136E-2</v>
      </c>
      <c r="AS83" s="59">
        <f t="shared" si="56"/>
        <v>6.2667998846162101E-2</v>
      </c>
      <c r="AT83" s="59">
        <f t="shared" si="56"/>
        <v>1.9006059051711065E-2</v>
      </c>
      <c r="AV83" s="62">
        <f t="shared" si="57"/>
        <v>1.4965415019762844</v>
      </c>
      <c r="AW83" s="60">
        <f t="shared" si="46"/>
        <v>1.4965415019762844</v>
      </c>
      <c r="AX83" s="73">
        <f t="shared" si="47"/>
        <v>1.4965415019762844</v>
      </c>
      <c r="AY83" s="74">
        <f t="shared" si="48"/>
        <v>2.1126482213438735</v>
      </c>
      <c r="BA83" s="76">
        <f t="shared" si="58"/>
        <v>0.8927468830175056</v>
      </c>
      <c r="BB83" s="76">
        <f t="shared" si="59"/>
        <v>0.49911831204028356</v>
      </c>
      <c r="BC83" s="76">
        <f t="shared" si="60"/>
        <v>0.3916251260473721</v>
      </c>
      <c r="BD83" s="76">
        <f t="shared" si="61"/>
        <v>0.23862529516513314</v>
      </c>
      <c r="BE83" s="76">
        <f t="shared" si="62"/>
        <v>9.0532605073578964E-2</v>
      </c>
      <c r="BF83" s="77">
        <f t="shared" si="63"/>
        <v>0</v>
      </c>
      <c r="BH83" s="50">
        <v>1945</v>
      </c>
      <c r="BI83" s="78">
        <f t="shared" si="50"/>
        <v>0.23117159511013571</v>
      </c>
      <c r="BJ83" s="78">
        <f t="shared" si="51"/>
        <v>0.43867431351165281</v>
      </c>
    </row>
    <row r="84" spans="1:62">
      <c r="A84">
        <v>1946</v>
      </c>
      <c r="B84" t="s">
        <v>185</v>
      </c>
      <c r="C84" t="s">
        <v>93</v>
      </c>
      <c r="D84" s="6">
        <v>304668307</v>
      </c>
      <c r="E84" s="6"/>
      <c r="F84" s="6"/>
      <c r="G84" s="6">
        <v>70872400</v>
      </c>
      <c r="H84" s="6">
        <v>375540707</v>
      </c>
      <c r="I84" s="19">
        <f t="shared" si="52"/>
        <v>0</v>
      </c>
      <c r="J84" s="6">
        <v>3321000000</v>
      </c>
      <c r="K84" s="6">
        <v>26540000000</v>
      </c>
      <c r="L84" s="9">
        <f t="shared" si="35"/>
        <v>9.1739929840409518E-2</v>
      </c>
      <c r="M84" s="9"/>
      <c r="N84" s="9"/>
      <c r="O84" s="9">
        <f t="shared" si="36"/>
        <v>2.134068051791629E-2</v>
      </c>
      <c r="P84" s="9">
        <f t="shared" si="37"/>
        <v>0.11308061035832581</v>
      </c>
      <c r="Q84" s="16">
        <f t="shared" si="38"/>
        <v>0</v>
      </c>
      <c r="R84" s="9">
        <f t="shared" si="53"/>
        <v>1</v>
      </c>
      <c r="S84" s="66">
        <f t="shared" si="39"/>
        <v>1.1479589562923888E-2</v>
      </c>
      <c r="T84" s="66"/>
      <c r="U84" s="66"/>
      <c r="V84" s="66">
        <f t="shared" si="40"/>
        <v>2.6703993971363979E-3</v>
      </c>
      <c r="W84" s="66">
        <f t="shared" si="41"/>
        <v>1.4149988960060287E-2</v>
      </c>
      <c r="X84" s="67">
        <f t="shared" si="54"/>
        <v>0</v>
      </c>
      <c r="Y84" s="66">
        <f t="shared" si="49"/>
        <v>0.12513187641296156</v>
      </c>
      <c r="Z84" s="10"/>
      <c r="AA84" s="59">
        <f t="shared" si="55"/>
        <v>0.42346409476935398</v>
      </c>
      <c r="AB84" s="59">
        <f t="shared" si="55"/>
        <v>0.30282101196024658</v>
      </c>
      <c r="AC84" s="59">
        <f t="shared" si="55"/>
        <v>0.23183528312300392</v>
      </c>
      <c r="AD84" s="59">
        <f t="shared" si="55"/>
        <v>0.13497237060757272</v>
      </c>
      <c r="AE84" s="59">
        <f t="shared" si="55"/>
        <v>5.4866195832211653E-2</v>
      </c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>
        <f t="shared" si="56"/>
        <v>0.1476683736344141</v>
      </c>
      <c r="AQ84" s="59">
        <f t="shared" si="56"/>
        <v>4.5226143095872286E-2</v>
      </c>
      <c r="AR84" s="59">
        <f t="shared" si="56"/>
        <v>3.8745329441760852E-2</v>
      </c>
      <c r="AS84" s="59">
        <f t="shared" si="56"/>
        <v>2.7162272554065465E-2</v>
      </c>
      <c r="AT84" s="59">
        <f t="shared" si="56"/>
        <v>8.237820987527112E-3</v>
      </c>
      <c r="AV84" s="62">
        <f t="shared" si="57"/>
        <v>1.1479589562923889</v>
      </c>
      <c r="AW84" s="60">
        <f t="shared" si="46"/>
        <v>1.1479589562923889</v>
      </c>
      <c r="AX84" s="73">
        <f t="shared" si="47"/>
        <v>1.1479589562923889</v>
      </c>
      <c r="AY84" s="74">
        <f t="shared" si="48"/>
        <v>1.4149988960060287</v>
      </c>
      <c r="BA84" s="76">
        <f t="shared" si="58"/>
        <v>0.57113246840376808</v>
      </c>
      <c r="BB84" s="76">
        <f t="shared" si="59"/>
        <v>0.34804715505611888</v>
      </c>
      <c r="BC84" s="76">
        <f t="shared" si="60"/>
        <v>0.27058061256476479</v>
      </c>
      <c r="BD84" s="76">
        <f t="shared" si="61"/>
        <v>0.1621346431616382</v>
      </c>
      <c r="BE84" s="76">
        <f t="shared" si="62"/>
        <v>6.3104016819738762E-2</v>
      </c>
      <c r="BF84" s="77">
        <f t="shared" si="63"/>
        <v>0</v>
      </c>
      <c r="BH84" s="50">
        <v>1946</v>
      </c>
      <c r="BI84" s="78">
        <f t="shared" si="50"/>
        <v>0.23321706689031355</v>
      </c>
      <c r="BJ84" s="78">
        <f t="shared" si="51"/>
        <v>0.47376156589555857</v>
      </c>
    </row>
    <row r="85" spans="1:62">
      <c r="A85">
        <v>1947</v>
      </c>
      <c r="B85" t="s">
        <v>185</v>
      </c>
      <c r="C85" t="s">
        <v>93</v>
      </c>
      <c r="D85" s="6">
        <v>358717168.89999998</v>
      </c>
      <c r="E85" s="6"/>
      <c r="F85" s="6">
        <v>58129868.350000001</v>
      </c>
      <c r="G85" s="6">
        <v>86491606</v>
      </c>
      <c r="H85" s="6">
        <v>503338643.25</v>
      </c>
      <c r="I85" s="19">
        <f t="shared" si="52"/>
        <v>0</v>
      </c>
      <c r="J85" s="6">
        <v>4220000000</v>
      </c>
      <c r="K85" s="6">
        <v>32370000000</v>
      </c>
      <c r="L85" s="9">
        <f t="shared" si="35"/>
        <v>8.5004068459715629E-2</v>
      </c>
      <c r="M85" s="9"/>
      <c r="N85" s="9">
        <f>+F85/$J85</f>
        <v>1.3774850319905213E-2</v>
      </c>
      <c r="O85" s="9">
        <f t="shared" si="36"/>
        <v>2.0495641232227489E-2</v>
      </c>
      <c r="P85" s="9">
        <f t="shared" si="37"/>
        <v>0.11927456001184834</v>
      </c>
      <c r="Q85" s="16">
        <f t="shared" si="38"/>
        <v>0</v>
      </c>
      <c r="R85" s="9">
        <f t="shared" si="53"/>
        <v>1</v>
      </c>
      <c r="S85" s="66">
        <f t="shared" si="39"/>
        <v>1.1081778464627741E-2</v>
      </c>
      <c r="T85" s="66"/>
      <c r="U85" s="66">
        <f>+F85/$K85</f>
        <v>1.7957945118937289E-3</v>
      </c>
      <c r="V85" s="66">
        <f t="shared" si="40"/>
        <v>2.6719680568427556E-3</v>
      </c>
      <c r="W85" s="66">
        <f t="shared" si="41"/>
        <v>1.5549541033364226E-2</v>
      </c>
      <c r="X85" s="67">
        <f t="shared" si="54"/>
        <v>0</v>
      </c>
      <c r="Y85" s="66">
        <f t="shared" si="49"/>
        <v>0.13036762434352797</v>
      </c>
      <c r="Z85" s="10"/>
      <c r="AA85" s="59">
        <f t="shared" si="55"/>
        <v>0.40878946588076909</v>
      </c>
      <c r="AB85" s="59">
        <f t="shared" si="55"/>
        <v>0.29232712115563725</v>
      </c>
      <c r="AC85" s="59">
        <f t="shared" si="55"/>
        <v>0.22380131569782447</v>
      </c>
      <c r="AD85" s="59">
        <f t="shared" si="55"/>
        <v>0.13029506862767884</v>
      </c>
      <c r="AE85" s="59">
        <f t="shared" si="55"/>
        <v>5.2964875100864499E-2</v>
      </c>
      <c r="AF85" s="59"/>
      <c r="AG85" s="59"/>
      <c r="AH85" s="59"/>
      <c r="AI85" s="59"/>
      <c r="AJ85" s="59"/>
      <c r="AK85" s="59">
        <f t="shared" ref="AK85:AO111" si="64">$U85*AK$4</f>
        <v>4.8347201881000133E-2</v>
      </c>
      <c r="AL85" s="59">
        <f t="shared" si="64"/>
        <v>3.9286378857531723E-2</v>
      </c>
      <c r="AM85" s="59">
        <f t="shared" si="64"/>
        <v>4.0642937223279885E-2</v>
      </c>
      <c r="AN85" s="59">
        <f t="shared" si="64"/>
        <v>3.2526016487927183E-2</v>
      </c>
      <c r="AO85" s="59">
        <f t="shared" si="64"/>
        <v>1.8776916739633966E-2</v>
      </c>
      <c r="AP85" s="59">
        <f t="shared" si="56"/>
        <v>0.14775511774762506</v>
      </c>
      <c r="AQ85" s="59">
        <f t="shared" si="56"/>
        <v>4.525271006874703E-2</v>
      </c>
      <c r="AR85" s="59">
        <f t="shared" si="56"/>
        <v>3.8768089421848478E-2</v>
      </c>
      <c r="AS85" s="59">
        <f t="shared" si="56"/>
        <v>2.7178228355483919E-2</v>
      </c>
      <c r="AT85" s="59">
        <f t="shared" si="56"/>
        <v>8.2426600905710894E-3</v>
      </c>
      <c r="AV85" s="62">
        <f t="shared" si="57"/>
        <v>1.1081778464627741</v>
      </c>
      <c r="AW85" s="60">
        <f t="shared" si="46"/>
        <v>1.1081778464627741</v>
      </c>
      <c r="AX85" s="73">
        <f t="shared" si="47"/>
        <v>1.287757297652147</v>
      </c>
      <c r="AY85" s="74">
        <f t="shared" si="48"/>
        <v>1.5549541033364225</v>
      </c>
      <c r="BA85" s="76">
        <f t="shared" si="58"/>
        <v>0.60489178550939426</v>
      </c>
      <c r="BB85" s="76">
        <f t="shared" si="59"/>
        <v>0.37686621008191601</v>
      </c>
      <c r="BC85" s="76">
        <f t="shared" si="60"/>
        <v>0.3032123423429528</v>
      </c>
      <c r="BD85" s="76">
        <f t="shared" si="61"/>
        <v>0.18999931347108995</v>
      </c>
      <c r="BE85" s="76">
        <f t="shared" si="62"/>
        <v>7.9984451931069553E-2</v>
      </c>
      <c r="BF85" s="77">
        <f t="shared" si="63"/>
        <v>0</v>
      </c>
      <c r="BH85" s="50">
        <v>1947</v>
      </c>
      <c r="BI85" s="78">
        <f t="shared" si="50"/>
        <v>0.26379022474158376</v>
      </c>
      <c r="BJ85" s="78">
        <f t="shared" si="51"/>
        <v>0.50126708546324572</v>
      </c>
    </row>
    <row r="86" spans="1:62">
      <c r="A86">
        <v>1948</v>
      </c>
      <c r="B86" t="s">
        <v>185</v>
      </c>
      <c r="C86" t="s">
        <v>93</v>
      </c>
      <c r="D86" s="6">
        <v>632239277.78500009</v>
      </c>
      <c r="E86" s="6">
        <v>94828750</v>
      </c>
      <c r="F86" s="6">
        <v>62071513.174999997</v>
      </c>
      <c r="G86" s="6">
        <v>129763627.5</v>
      </c>
      <c r="H86" s="6">
        <v>918903168.46000004</v>
      </c>
      <c r="I86" s="19">
        <f t="shared" si="52"/>
        <v>0</v>
      </c>
      <c r="J86" s="6">
        <v>4640624548.5</v>
      </c>
      <c r="K86" s="6">
        <v>39490000000</v>
      </c>
      <c r="L86" s="9">
        <f t="shared" si="35"/>
        <v>0.13624012698664886</v>
      </c>
      <c r="M86" s="9">
        <f>+E86/$J86</f>
        <v>2.0434480102608541E-2</v>
      </c>
      <c r="N86" s="9">
        <f>+F86/$J86</f>
        <v>1.3375680908093183E-2</v>
      </c>
      <c r="O86" s="9">
        <f t="shared" si="36"/>
        <v>2.7962535245809491E-2</v>
      </c>
      <c r="P86" s="9">
        <f t="shared" si="37"/>
        <v>0.19801282324316008</v>
      </c>
      <c r="Q86" s="16">
        <f t="shared" si="38"/>
        <v>0</v>
      </c>
      <c r="R86" s="9">
        <f t="shared" si="53"/>
        <v>1</v>
      </c>
      <c r="S86" s="66">
        <f t="shared" si="39"/>
        <v>1.6010110858065335E-2</v>
      </c>
      <c r="T86" s="66">
        <f>+E86/$K86</f>
        <v>2.4013357812104328E-3</v>
      </c>
      <c r="U86" s="66">
        <f>+F86/$K86</f>
        <v>1.5718286445935679E-3</v>
      </c>
      <c r="V86" s="66">
        <f t="shared" si="40"/>
        <v>3.2859870220308938E-3</v>
      </c>
      <c r="W86" s="66">
        <f t="shared" si="41"/>
        <v>2.3269262305900228E-2</v>
      </c>
      <c r="X86" s="67">
        <f t="shared" si="54"/>
        <v>0</v>
      </c>
      <c r="Y86" s="66">
        <f t="shared" si="49"/>
        <v>0.11751391614332743</v>
      </c>
      <c r="Z86" s="10"/>
      <c r="AA86" s="59">
        <f t="shared" si="55"/>
        <v>0.5905879356143835</v>
      </c>
      <c r="AB86" s="59">
        <f t="shared" si="55"/>
        <v>0.42233199584883285</v>
      </c>
      <c r="AC86" s="59">
        <f t="shared" si="55"/>
        <v>0.32333112288248672</v>
      </c>
      <c r="AD86" s="59">
        <f t="shared" si="55"/>
        <v>0.18824040740814821</v>
      </c>
      <c r="AE86" s="59">
        <f t="shared" si="55"/>
        <v>7.6519624052682242E-2</v>
      </c>
      <c r="AF86" s="59">
        <f t="shared" ref="AF86:AJ103" si="65">$T86*AF$4</f>
        <v>0.11682908306390395</v>
      </c>
      <c r="AG86" s="59">
        <f t="shared" si="65"/>
        <v>6.3978860598476378E-2</v>
      </c>
      <c r="AH86" s="59">
        <f t="shared" si="65"/>
        <v>3.771557665973737E-2</v>
      </c>
      <c r="AI86" s="59">
        <f t="shared" si="65"/>
        <v>1.7436966896421442E-2</v>
      </c>
      <c r="AJ86" s="59">
        <f t="shared" si="65"/>
        <v>4.1730909025041287E-3</v>
      </c>
      <c r="AK86" s="59">
        <f t="shared" si="64"/>
        <v>4.2317490280313966E-2</v>
      </c>
      <c r="AL86" s="59">
        <f t="shared" si="64"/>
        <v>3.438670472687011E-2</v>
      </c>
      <c r="AM86" s="59">
        <f t="shared" si="64"/>
        <v>3.5574077381827961E-2</v>
      </c>
      <c r="AN86" s="59">
        <f t="shared" si="64"/>
        <v>2.8469473579320143E-2</v>
      </c>
      <c r="AO86" s="59">
        <f t="shared" si="64"/>
        <v>1.6435118491024608E-2</v>
      </c>
      <c r="AP86" s="59">
        <f t="shared" si="56"/>
        <v>0.18170928283141347</v>
      </c>
      <c r="AQ86" s="59">
        <f t="shared" si="56"/>
        <v>5.5651794794783521E-2</v>
      </c>
      <c r="AR86" s="59">
        <f t="shared" si="56"/>
        <v>4.7677006610496404E-2</v>
      </c>
      <c r="AS86" s="59">
        <f t="shared" si="56"/>
        <v>3.3423792409943434E-2</v>
      </c>
      <c r="AT86" s="59">
        <f t="shared" si="56"/>
        <v>1.0136825556452584E-2</v>
      </c>
      <c r="AV86" s="62">
        <f t="shared" si="57"/>
        <v>1.6010110858065336</v>
      </c>
      <c r="AW86" s="60">
        <f t="shared" si="46"/>
        <v>1.8411446639275768</v>
      </c>
      <c r="AX86" s="73">
        <f t="shared" si="47"/>
        <v>1.9983275283869335</v>
      </c>
      <c r="AY86" s="74">
        <f t="shared" si="48"/>
        <v>2.3269262305900229</v>
      </c>
      <c r="BA86" s="76">
        <f t="shared" si="58"/>
        <v>0.93144379179001491</v>
      </c>
      <c r="BB86" s="76">
        <f t="shared" si="59"/>
        <v>0.57634935596896286</v>
      </c>
      <c r="BC86" s="76">
        <f t="shared" si="60"/>
        <v>0.44429778353454841</v>
      </c>
      <c r="BD86" s="76">
        <f t="shared" si="61"/>
        <v>0.26757064029383321</v>
      </c>
      <c r="BE86" s="76">
        <f t="shared" si="62"/>
        <v>0.10726465900266356</v>
      </c>
      <c r="BF86" s="77">
        <f t="shared" si="63"/>
        <v>0</v>
      </c>
      <c r="BH86" s="50">
        <v>1948</v>
      </c>
      <c r="BI86" s="78">
        <f t="shared" si="50"/>
        <v>0.24142514992835365</v>
      </c>
      <c r="BJ86" s="78">
        <f t="shared" si="51"/>
        <v>0.47699902822983342</v>
      </c>
    </row>
    <row r="87" spans="1:62" ht="16" thickBot="1">
      <c r="A87">
        <v>1949</v>
      </c>
      <c r="B87" t="s">
        <v>185</v>
      </c>
      <c r="C87" s="21" t="s">
        <v>93</v>
      </c>
      <c r="D87" s="6">
        <v>905761386.67000008</v>
      </c>
      <c r="E87" s="6">
        <v>147046879</v>
      </c>
      <c r="F87" s="6">
        <v>66013158</v>
      </c>
      <c r="G87" s="6">
        <v>173035649</v>
      </c>
      <c r="H87" s="6">
        <v>1291857072.6700001</v>
      </c>
      <c r="I87" s="19">
        <f t="shared" si="52"/>
        <v>0</v>
      </c>
      <c r="J87" s="6">
        <v>5061249097</v>
      </c>
      <c r="K87" s="6">
        <v>49590000000</v>
      </c>
      <c r="L87" s="9">
        <f t="shared" si="35"/>
        <v>0.17896004905328217</v>
      </c>
      <c r="M87" s="9">
        <f>+E87/$J87</f>
        <v>2.9053475966468519E-2</v>
      </c>
      <c r="N87" s="9">
        <f>+F87/$J87</f>
        <v>1.3042858933603678E-2</v>
      </c>
      <c r="O87" s="9">
        <f t="shared" si="36"/>
        <v>3.4188328944837941E-2</v>
      </c>
      <c r="P87" s="9">
        <f t="shared" si="37"/>
        <v>0.25524471289819228</v>
      </c>
      <c r="Q87" s="16">
        <f t="shared" si="38"/>
        <v>0</v>
      </c>
      <c r="R87" s="9">
        <f t="shared" si="53"/>
        <v>1</v>
      </c>
      <c r="S87" s="66">
        <f t="shared" si="39"/>
        <v>1.8265000739463601E-2</v>
      </c>
      <c r="T87" s="66">
        <f>+E87/$K87</f>
        <v>2.9652526517443033E-3</v>
      </c>
      <c r="U87" s="66">
        <f>+F87/$K87</f>
        <v>1.3311788263762855E-3</v>
      </c>
      <c r="V87" s="66">
        <f t="shared" si="40"/>
        <v>3.4893254486791691E-3</v>
      </c>
      <c r="W87" s="66">
        <f t="shared" si="41"/>
        <v>2.6050757666263361E-2</v>
      </c>
      <c r="X87" s="67">
        <f t="shared" si="54"/>
        <v>0</v>
      </c>
      <c r="Y87" s="66">
        <f t="shared" si="49"/>
        <v>0.10206188943335349</v>
      </c>
      <c r="Z87" s="10"/>
      <c r="AA87" s="59">
        <f t="shared" si="55"/>
        <v>0.67376729470182506</v>
      </c>
      <c r="AB87" s="59">
        <f t="shared" si="55"/>
        <v>0.48181391652213823</v>
      </c>
      <c r="AC87" s="59">
        <f t="shared" si="55"/>
        <v>0.36886960064771568</v>
      </c>
      <c r="AD87" s="59">
        <f t="shared" si="55"/>
        <v>0.21475249053473641</v>
      </c>
      <c r="AE87" s="59">
        <f t="shared" si="55"/>
        <v>8.7296771539944723E-2</v>
      </c>
      <c r="AF87" s="59">
        <f t="shared" si="65"/>
        <v>0.14426460100530966</v>
      </c>
      <c r="AG87" s="59">
        <f t="shared" si="65"/>
        <v>7.9003314542534744E-2</v>
      </c>
      <c r="AH87" s="59">
        <f t="shared" si="65"/>
        <v>4.6572501262600978E-2</v>
      </c>
      <c r="AI87" s="59">
        <f t="shared" si="65"/>
        <v>2.1531771080314534E-2</v>
      </c>
      <c r="AJ87" s="59">
        <f t="shared" si="65"/>
        <v>5.1530772836704004E-3</v>
      </c>
      <c r="AK87" s="59">
        <f t="shared" si="64"/>
        <v>3.5838605715894797E-2</v>
      </c>
      <c r="AL87" s="59">
        <f t="shared" si="64"/>
        <v>2.9122037824357724E-2</v>
      </c>
      <c r="AM87" s="59">
        <f t="shared" si="64"/>
        <v>3.0127621570865151E-2</v>
      </c>
      <c r="AN87" s="59">
        <f t="shared" si="64"/>
        <v>2.4110745504748982E-2</v>
      </c>
      <c r="AO87" s="59">
        <f t="shared" si="64"/>
        <v>1.391887202176189E-2</v>
      </c>
      <c r="AP87" s="59">
        <f t="shared" si="56"/>
        <v>0.19295353895007888</v>
      </c>
      <c r="AQ87" s="59">
        <f t="shared" si="56"/>
        <v>5.9095554102977642E-2</v>
      </c>
      <c r="AR87" s="59">
        <f t="shared" si="56"/>
        <v>5.0627282264806825E-2</v>
      </c>
      <c r="AS87" s="59">
        <f t="shared" si="56"/>
        <v>3.549207244747566E-2</v>
      </c>
      <c r="AT87" s="59">
        <f t="shared" si="56"/>
        <v>1.0764097102577915E-2</v>
      </c>
      <c r="AV87" s="62">
        <f t="shared" si="57"/>
        <v>1.8265000739463602</v>
      </c>
      <c r="AW87" s="60">
        <f t="shared" si="46"/>
        <v>2.1230253391207903</v>
      </c>
      <c r="AX87" s="73">
        <f t="shared" si="47"/>
        <v>2.256143221758419</v>
      </c>
      <c r="AY87" s="74">
        <f t="shared" si="48"/>
        <v>2.605075766626336</v>
      </c>
      <c r="BA87" s="76">
        <f t="shared" si="58"/>
        <v>1.0468240403731084</v>
      </c>
      <c r="BB87" s="76">
        <f t="shared" si="59"/>
        <v>0.64903482299200832</v>
      </c>
      <c r="BC87" s="76">
        <f t="shared" si="60"/>
        <v>0.49619700574598863</v>
      </c>
      <c r="BD87" s="76">
        <f t="shared" si="61"/>
        <v>0.29588707956727556</v>
      </c>
      <c r="BE87" s="76">
        <f t="shared" si="62"/>
        <v>0.11713281794795494</v>
      </c>
      <c r="BF87" s="77">
        <f t="shared" si="63"/>
        <v>0</v>
      </c>
      <c r="BH87" s="50">
        <v>1949</v>
      </c>
      <c r="BI87" s="78">
        <f t="shared" si="50"/>
        <v>0.23606111401630897</v>
      </c>
      <c r="BJ87" s="78">
        <f t="shared" si="51"/>
        <v>0.47400230278350736</v>
      </c>
    </row>
    <row r="88" spans="1:62">
      <c r="A88">
        <v>1950</v>
      </c>
      <c r="B88" t="s">
        <v>185</v>
      </c>
      <c r="C88" t="s">
        <v>95</v>
      </c>
      <c r="D88" s="6">
        <v>1281000000</v>
      </c>
      <c r="E88" s="6">
        <v>671000000.00000012</v>
      </c>
      <c r="F88" s="6">
        <v>1281000000</v>
      </c>
      <c r="G88" s="6"/>
      <c r="H88" s="6">
        <v>3233000000.0000005</v>
      </c>
      <c r="I88" s="19">
        <f t="shared" si="52"/>
        <v>0</v>
      </c>
      <c r="J88" s="6">
        <v>11712000000.000002</v>
      </c>
      <c r="K88" s="6">
        <v>61000000000</v>
      </c>
      <c r="L88" s="9">
        <f t="shared" si="35"/>
        <v>0.10937499999999999</v>
      </c>
      <c r="M88" s="9">
        <f>+E88/$J88</f>
        <v>5.7291666666666664E-2</v>
      </c>
      <c r="N88" s="9">
        <f>+F88/$J88</f>
        <v>0.10937499999999999</v>
      </c>
      <c r="O88" s="9">
        <f t="shared" si="36"/>
        <v>0</v>
      </c>
      <c r="P88" s="9">
        <f t="shared" si="37"/>
        <v>0.27604166666666669</v>
      </c>
      <c r="Q88" s="16">
        <f t="shared" si="38"/>
        <v>0</v>
      </c>
      <c r="R88" s="9">
        <f t="shared" ref="R88" si="66">+J88/$J88</f>
        <v>1</v>
      </c>
      <c r="S88" s="66">
        <f t="shared" si="39"/>
        <v>2.1000000000000001E-2</v>
      </c>
      <c r="T88" s="66">
        <f>+E88/$K88</f>
        <v>1.1000000000000001E-2</v>
      </c>
      <c r="U88" s="66">
        <f>+F88/$K88</f>
        <v>2.1000000000000001E-2</v>
      </c>
      <c r="V88" s="66"/>
      <c r="W88" s="66">
        <f>+H88/$K88</f>
        <v>5.3000000000000005E-2</v>
      </c>
      <c r="X88" s="67">
        <f t="shared" si="54"/>
        <v>0</v>
      </c>
      <c r="Y88" s="66">
        <f t="shared" si="49"/>
        <v>0.19200000000000003</v>
      </c>
      <c r="Z88" s="10"/>
      <c r="AA88" s="59">
        <f t="shared" si="55"/>
        <v>0.77465713747098663</v>
      </c>
      <c r="AB88" s="59">
        <f t="shared" si="55"/>
        <v>0.55396068093792183</v>
      </c>
      <c r="AC88" s="59">
        <f t="shared" si="55"/>
        <v>0.4241040952637552</v>
      </c>
      <c r="AD88" s="59">
        <f t="shared" si="55"/>
        <v>0.24690950553785235</v>
      </c>
      <c r="AE88" s="59">
        <f t="shared" si="55"/>
        <v>0.1003685807894841</v>
      </c>
      <c r="AF88" s="59">
        <f t="shared" si="65"/>
        <v>0.53516876888210851</v>
      </c>
      <c r="AG88" s="59">
        <f t="shared" si="65"/>
        <v>0.29307332697491173</v>
      </c>
      <c r="AH88" s="59">
        <f t="shared" si="65"/>
        <v>0.17276690186492302</v>
      </c>
      <c r="AI88" s="59">
        <f t="shared" si="65"/>
        <v>7.987497515401723E-2</v>
      </c>
      <c r="AJ88" s="59">
        <f t="shared" si="65"/>
        <v>1.9116027124039585E-2</v>
      </c>
      <c r="AK88" s="59">
        <f t="shared" si="64"/>
        <v>0.56537161283021309</v>
      </c>
      <c r="AL88" s="59">
        <f t="shared" si="64"/>
        <v>0.45941445446236484</v>
      </c>
      <c r="AM88" s="59">
        <f t="shared" si="64"/>
        <v>0.47527803211116276</v>
      </c>
      <c r="AN88" s="59">
        <f t="shared" si="64"/>
        <v>0.38035885605094888</v>
      </c>
      <c r="AO88" s="59">
        <f t="shared" si="64"/>
        <v>0.21957704454531043</v>
      </c>
      <c r="AP88" s="59"/>
      <c r="AQ88" s="59"/>
      <c r="AR88" s="59"/>
      <c r="AS88" s="59"/>
      <c r="AT88" s="59"/>
      <c r="AV88" s="62">
        <f t="shared" si="57"/>
        <v>2.1</v>
      </c>
      <c r="AW88" s="60">
        <f t="shared" si="46"/>
        <v>3.2</v>
      </c>
      <c r="AX88" s="73">
        <f t="shared" si="47"/>
        <v>5.3000000000000007</v>
      </c>
      <c r="AY88" s="74"/>
      <c r="BA88" s="76">
        <f t="shared" si="58"/>
        <v>1.8751975191833083</v>
      </c>
      <c r="BB88" s="76">
        <f t="shared" si="59"/>
        <v>1.3064484623751984</v>
      </c>
      <c r="BC88" s="76">
        <f t="shared" si="60"/>
        <v>1.072149029239841</v>
      </c>
      <c r="BD88" s="76">
        <f t="shared" si="61"/>
        <v>0.70714333674281848</v>
      </c>
      <c r="BE88" s="76">
        <f t="shared" si="62"/>
        <v>0.33906165245883413</v>
      </c>
      <c r="BF88" s="77"/>
      <c r="BH88" s="50">
        <v>1950</v>
      </c>
      <c r="BI88" s="78">
        <f t="shared" si="50"/>
        <v>0.31624489059998545</v>
      </c>
      <c r="BJ88" s="78">
        <f t="shared" si="51"/>
        <v>0.57175258513929061</v>
      </c>
    </row>
    <row r="89" spans="1:62">
      <c r="A89">
        <v>1951</v>
      </c>
      <c r="B89" t="s">
        <v>185</v>
      </c>
      <c r="E89" s="6"/>
      <c r="F89" s="6"/>
      <c r="G89" s="6"/>
      <c r="H89" s="6"/>
      <c r="I89" s="20"/>
      <c r="J89" s="6"/>
      <c r="K89" s="6">
        <v>89300000000</v>
      </c>
      <c r="S89" s="66"/>
      <c r="T89" s="66"/>
      <c r="U89" s="66"/>
      <c r="V89" s="66"/>
      <c r="W89" s="66"/>
      <c r="X89" s="68"/>
      <c r="Y89" s="66"/>
      <c r="AP89" s="59"/>
      <c r="AQ89" s="59"/>
      <c r="AR89" s="59"/>
      <c r="AS89" s="59"/>
      <c r="AT89" s="59"/>
      <c r="BH89" s="50">
        <v>1951</v>
      </c>
    </row>
    <row r="90" spans="1:62">
      <c r="A90">
        <v>1952</v>
      </c>
      <c r="B90" t="s">
        <v>185</v>
      </c>
      <c r="E90" s="6"/>
      <c r="F90" s="6"/>
      <c r="G90" s="6"/>
      <c r="H90" s="6"/>
      <c r="I90" s="20"/>
      <c r="J90" s="6"/>
      <c r="K90" s="6">
        <v>114100000000</v>
      </c>
      <c r="S90" s="66"/>
      <c r="T90" s="66"/>
      <c r="U90" s="66"/>
      <c r="V90" s="66"/>
      <c r="W90" s="66"/>
      <c r="X90" s="68"/>
      <c r="Y90" s="66"/>
      <c r="AP90" s="59"/>
      <c r="AQ90" s="59"/>
      <c r="AR90" s="59"/>
      <c r="AS90" s="59"/>
      <c r="AT90" s="59"/>
      <c r="BH90" s="50">
        <v>1952</v>
      </c>
    </row>
    <row r="91" spans="1:62">
      <c r="A91">
        <v>1953</v>
      </c>
      <c r="B91" t="s">
        <v>185</v>
      </c>
      <c r="E91" s="6"/>
      <c r="F91" s="6"/>
      <c r="G91" s="6"/>
      <c r="H91" s="6"/>
      <c r="I91" s="20"/>
      <c r="J91" s="6"/>
      <c r="K91" s="6">
        <v>131900000000</v>
      </c>
      <c r="S91" s="66"/>
      <c r="T91" s="66"/>
      <c r="U91" s="66"/>
      <c r="V91" s="66"/>
      <c r="W91" s="66"/>
      <c r="X91" s="68"/>
      <c r="Y91" s="66"/>
      <c r="AP91" s="59"/>
      <c r="AQ91" s="59"/>
      <c r="AR91" s="59"/>
      <c r="AS91" s="59"/>
      <c r="AT91" s="59"/>
      <c r="BH91" s="50">
        <v>1953</v>
      </c>
    </row>
    <row r="92" spans="1:62">
      <c r="A92">
        <v>1954</v>
      </c>
      <c r="B92" t="s">
        <v>185</v>
      </c>
      <c r="E92" s="6"/>
      <c r="F92" s="6"/>
      <c r="G92" s="6"/>
      <c r="H92" s="6"/>
      <c r="I92" s="20"/>
      <c r="J92" s="6"/>
      <c r="K92" s="6">
        <v>140200000000</v>
      </c>
      <c r="S92" s="66"/>
      <c r="T92" s="66"/>
      <c r="U92" s="66"/>
      <c r="V92" s="66"/>
      <c r="W92" s="66"/>
      <c r="X92" s="68"/>
      <c r="Y92" s="66"/>
      <c r="AP92" s="59"/>
      <c r="AQ92" s="59"/>
      <c r="AR92" s="59"/>
      <c r="AS92" s="59"/>
      <c r="AT92" s="59"/>
      <c r="BH92" s="50">
        <v>1954</v>
      </c>
    </row>
    <row r="93" spans="1:62">
      <c r="A93">
        <v>1955</v>
      </c>
      <c r="B93" t="s">
        <v>185</v>
      </c>
      <c r="C93" t="s">
        <v>95</v>
      </c>
      <c r="D93" s="6">
        <v>2989800000.0000005</v>
      </c>
      <c r="E93" s="6">
        <v>1827100000.0000002</v>
      </c>
      <c r="F93" s="6">
        <v>1494900000.0000002</v>
      </c>
      <c r="G93" s="6"/>
      <c r="H93" s="6">
        <v>6311800000.000001</v>
      </c>
      <c r="I93" s="19">
        <f t="shared" ref="I93" si="67">H93-SUM(D93:G93)</f>
        <v>0</v>
      </c>
      <c r="J93" s="6">
        <v>23586200000.000004</v>
      </c>
      <c r="K93" s="6">
        <v>166100000000</v>
      </c>
      <c r="L93" s="9">
        <f>+D93/$J93</f>
        <v>0.12676056338028169</v>
      </c>
      <c r="M93" s="9">
        <f>+E93/$J93</f>
        <v>7.746478873239436E-2</v>
      </c>
      <c r="N93" s="9">
        <f>+F93/$J93</f>
        <v>6.3380281690140844E-2</v>
      </c>
      <c r="O93" s="9">
        <f>+G93/$J93</f>
        <v>0</v>
      </c>
      <c r="P93" s="9">
        <f>+H93/$J93</f>
        <v>0.26760563380281688</v>
      </c>
      <c r="Q93" s="16">
        <f t="shared" ref="Q93" si="68">P93-SUM(L93:O93)</f>
        <v>0</v>
      </c>
      <c r="R93" s="9">
        <f t="shared" ref="R93" si="69">+J93/$J93</f>
        <v>1</v>
      </c>
      <c r="S93" s="66">
        <f>+D93/$K93</f>
        <v>1.8000000000000002E-2</v>
      </c>
      <c r="T93" s="66">
        <f>+E93/$K93</f>
        <v>1.1000000000000001E-2</v>
      </c>
      <c r="U93" s="66">
        <f>+F93/$K93</f>
        <v>9.0000000000000011E-3</v>
      </c>
      <c r="V93" s="66"/>
      <c r="W93" s="66">
        <f>+H93/$K93</f>
        <v>3.8000000000000006E-2</v>
      </c>
      <c r="X93" s="67">
        <f t="shared" ref="X93" si="70">W93-SUM(S93:V93)</f>
        <v>0</v>
      </c>
      <c r="Y93" s="66">
        <f>+J93/$K93</f>
        <v>0.14200000000000002</v>
      </c>
      <c r="Z93" s="10"/>
      <c r="AA93" s="59">
        <f t="shared" si="55"/>
        <v>0.66399183211798862</v>
      </c>
      <c r="AB93" s="59">
        <f t="shared" si="55"/>
        <v>0.47482344080393307</v>
      </c>
      <c r="AC93" s="59">
        <f t="shared" si="55"/>
        <v>0.3635177959403616</v>
      </c>
      <c r="AD93" s="59">
        <f t="shared" si="55"/>
        <v>0.21163671903244488</v>
      </c>
      <c r="AE93" s="59">
        <f t="shared" si="55"/>
        <v>8.6030212105272091E-2</v>
      </c>
      <c r="AF93" s="59">
        <f t="shared" si="65"/>
        <v>0.53516876888210851</v>
      </c>
      <c r="AG93" s="59">
        <f t="shared" si="65"/>
        <v>0.29307332697491173</v>
      </c>
      <c r="AH93" s="59">
        <f t="shared" si="65"/>
        <v>0.17276690186492302</v>
      </c>
      <c r="AI93" s="59">
        <f t="shared" si="65"/>
        <v>7.987497515401723E-2</v>
      </c>
      <c r="AJ93" s="59">
        <f t="shared" si="65"/>
        <v>1.9116027124039585E-2</v>
      </c>
      <c r="AK93" s="59">
        <f t="shared" si="64"/>
        <v>0.24230211978437707</v>
      </c>
      <c r="AL93" s="59">
        <f t="shared" si="64"/>
        <v>0.19689190905529924</v>
      </c>
      <c r="AM93" s="59">
        <f t="shared" si="64"/>
        <v>0.20369058519049835</v>
      </c>
      <c r="AN93" s="59">
        <f t="shared" si="64"/>
        <v>0.16301093830754954</v>
      </c>
      <c r="AO93" s="59">
        <f t="shared" si="64"/>
        <v>9.4104447662275909E-2</v>
      </c>
      <c r="AP93" s="59"/>
      <c r="AQ93" s="59"/>
      <c r="AR93" s="59"/>
      <c r="AS93" s="59"/>
      <c r="AT93" s="59"/>
      <c r="AV93" s="62">
        <f t="shared" si="57"/>
        <v>1.8000000000000003</v>
      </c>
      <c r="AW93" s="60">
        <f t="shared" ref="AW93:AX93" si="71">AV93+(100*T93)</f>
        <v>2.9000000000000004</v>
      </c>
      <c r="AX93" s="73">
        <f t="shared" si="71"/>
        <v>3.8000000000000007</v>
      </c>
      <c r="BA93" s="76">
        <f t="shared" si="58"/>
        <v>1.4414627207844743</v>
      </c>
      <c r="BB93" s="76">
        <f t="shared" si="59"/>
        <v>0.96478867683414404</v>
      </c>
      <c r="BC93" s="76">
        <f t="shared" si="60"/>
        <v>0.73997528299578297</v>
      </c>
      <c r="BD93" s="76">
        <f t="shared" si="61"/>
        <v>0.45452263249401165</v>
      </c>
      <c r="BE93" s="76">
        <f t="shared" si="62"/>
        <v>0.19925068689158759</v>
      </c>
      <c r="BF93" s="77">
        <f t="shared" si="63"/>
        <v>-3.8000000000000007</v>
      </c>
      <c r="BH93" s="50">
        <v>1955</v>
      </c>
      <c r="BI93" s="78">
        <f t="shared" ref="BI93" si="72">BE93/BC93</f>
        <v>0.26926667886111422</v>
      </c>
      <c r="BJ93" s="78">
        <f t="shared" ref="BJ93" si="73">BC93/BA93</f>
        <v>0.51335027422219626</v>
      </c>
    </row>
    <row r="94" spans="1:62">
      <c r="A94">
        <v>1956</v>
      </c>
      <c r="B94" t="s">
        <v>185</v>
      </c>
      <c r="E94" s="6"/>
      <c r="F94" s="6"/>
      <c r="G94" s="6"/>
      <c r="H94" s="6"/>
      <c r="I94" s="20"/>
      <c r="J94" s="6"/>
      <c r="K94" s="6">
        <v>204800000000</v>
      </c>
      <c r="S94" s="66"/>
      <c r="T94" s="66"/>
      <c r="U94" s="66"/>
      <c r="V94" s="66"/>
      <c r="W94" s="66"/>
      <c r="X94" s="68"/>
      <c r="Y94" s="66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59"/>
      <c r="AQ94" s="59"/>
      <c r="AR94" s="59"/>
      <c r="AS94" s="59"/>
      <c r="AT94" s="59"/>
      <c r="BH94" s="50">
        <v>1956</v>
      </c>
    </row>
    <row r="95" spans="1:62">
      <c r="A95">
        <v>1957</v>
      </c>
      <c r="B95" t="s">
        <v>185</v>
      </c>
      <c r="E95" s="6"/>
      <c r="F95" s="6"/>
      <c r="G95" s="6"/>
      <c r="H95" s="6"/>
      <c r="I95" s="20"/>
      <c r="J95" s="6"/>
      <c r="K95" s="6">
        <v>266300000000</v>
      </c>
      <c r="S95" s="66"/>
      <c r="T95" s="66"/>
      <c r="U95" s="66"/>
      <c r="V95" s="66"/>
      <c r="W95" s="66"/>
      <c r="X95" s="68"/>
      <c r="Y95" s="66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59"/>
      <c r="AQ95" s="59"/>
      <c r="AR95" s="59"/>
      <c r="AS95" s="59"/>
      <c r="AT95" s="59"/>
      <c r="BH95" s="50">
        <v>1957</v>
      </c>
    </row>
    <row r="96" spans="1:62">
      <c r="A96">
        <v>1958</v>
      </c>
      <c r="B96" t="s">
        <v>185</v>
      </c>
      <c r="E96" s="6"/>
      <c r="F96" s="6"/>
      <c r="G96" s="6"/>
      <c r="H96" s="6"/>
      <c r="I96" s="20"/>
      <c r="J96" s="6"/>
      <c r="K96" s="6">
        <v>377400000000</v>
      </c>
      <c r="S96" s="66"/>
      <c r="T96" s="66"/>
      <c r="U96" s="66"/>
      <c r="V96" s="66"/>
      <c r="W96" s="66"/>
      <c r="X96" s="68"/>
      <c r="Y96" s="66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59"/>
      <c r="AQ96" s="59"/>
      <c r="AR96" s="59"/>
      <c r="AS96" s="59"/>
      <c r="AT96" s="59"/>
      <c r="BH96" s="50">
        <v>1958</v>
      </c>
    </row>
    <row r="97" spans="1:62">
      <c r="A97">
        <v>1959</v>
      </c>
      <c r="B97" t="s">
        <v>185</v>
      </c>
      <c r="E97" s="6"/>
      <c r="F97" s="6"/>
      <c r="G97" s="6"/>
      <c r="H97" s="6"/>
      <c r="I97" s="20"/>
      <c r="J97" s="6"/>
      <c r="K97" s="6">
        <v>771100000000</v>
      </c>
      <c r="S97" s="66"/>
      <c r="T97" s="66"/>
      <c r="U97" s="66"/>
      <c r="V97" s="66"/>
      <c r="W97" s="66"/>
      <c r="X97" s="68"/>
      <c r="Y97" s="66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59"/>
      <c r="AQ97" s="59"/>
      <c r="AR97" s="59"/>
      <c r="AS97" s="59"/>
      <c r="AT97" s="59"/>
      <c r="BH97" s="50">
        <v>1959</v>
      </c>
    </row>
    <row r="98" spans="1:62">
      <c r="A98">
        <v>1960</v>
      </c>
      <c r="B98" t="s">
        <v>185</v>
      </c>
      <c r="C98" t="s">
        <v>95</v>
      </c>
      <c r="D98" s="6">
        <v>19235600000</v>
      </c>
      <c r="E98" s="6">
        <v>13161199999.999998</v>
      </c>
      <c r="F98" s="6">
        <v>23285200000</v>
      </c>
      <c r="G98" s="6"/>
      <c r="H98" s="6">
        <v>55681999999.999992</v>
      </c>
      <c r="I98" s="19">
        <f t="shared" ref="I98" si="74">H98-SUM(D98:G98)</f>
        <v>0</v>
      </c>
      <c r="J98" s="6">
        <v>191343600000.00003</v>
      </c>
      <c r="K98" s="6">
        <v>1012400000000</v>
      </c>
      <c r="L98" s="9">
        <f>+D98/$J98</f>
        <v>0.10052910052910051</v>
      </c>
      <c r="M98" s="9">
        <f>+E98/$J98</f>
        <v>6.8783068783068765E-2</v>
      </c>
      <c r="N98" s="9">
        <f>+F98/$J98</f>
        <v>0.12169312169312167</v>
      </c>
      <c r="O98" s="9">
        <f>+G98/$J98</f>
        <v>0</v>
      </c>
      <c r="P98" s="9">
        <f>+H98/$J98</f>
        <v>0.29100529100529093</v>
      </c>
      <c r="Q98" s="16">
        <f t="shared" ref="Q98" si="75">P98-SUM(L98:O98)</f>
        <v>0</v>
      </c>
      <c r="R98" s="9">
        <f t="shared" ref="R98" si="76">+J98/$J98</f>
        <v>1</v>
      </c>
      <c r="S98" s="66">
        <f>+D98/$K98</f>
        <v>1.9E-2</v>
      </c>
      <c r="T98" s="66">
        <f>+E98/$K98</f>
        <v>1.2999999999999998E-2</v>
      </c>
      <c r="U98" s="66">
        <f>+F98/$K98</f>
        <v>2.3E-2</v>
      </c>
      <c r="V98" s="66"/>
      <c r="W98" s="66">
        <f>+H98/$K98</f>
        <v>5.4999999999999993E-2</v>
      </c>
      <c r="X98" s="67">
        <f t="shared" ref="X98" si="77">W98-SUM(S98:V98)</f>
        <v>0</v>
      </c>
      <c r="Y98" s="66">
        <f>+J98/$K98</f>
        <v>0.18900000000000003</v>
      </c>
      <c r="Z98" s="10"/>
      <c r="AA98" s="59">
        <f t="shared" si="55"/>
        <v>0.70088026723565455</v>
      </c>
      <c r="AB98" s="59">
        <f t="shared" si="55"/>
        <v>0.50120252084859596</v>
      </c>
      <c r="AC98" s="59">
        <f t="shared" si="55"/>
        <v>0.38371322904815941</v>
      </c>
      <c r="AD98" s="59">
        <f t="shared" si="55"/>
        <v>0.22339431453424732</v>
      </c>
      <c r="AE98" s="59">
        <f t="shared" si="55"/>
        <v>9.0809668333342752E-2</v>
      </c>
      <c r="AF98" s="59">
        <f t="shared" si="65"/>
        <v>0.63247218140612804</v>
      </c>
      <c r="AG98" s="59">
        <f t="shared" si="65"/>
        <v>0.34635938642489555</v>
      </c>
      <c r="AH98" s="59">
        <f t="shared" si="65"/>
        <v>0.20417906584036352</v>
      </c>
      <c r="AI98" s="59">
        <f t="shared" si="65"/>
        <v>9.439769790929306E-2</v>
      </c>
      <c r="AJ98" s="59">
        <f t="shared" si="65"/>
        <v>2.2591668419319502E-2</v>
      </c>
      <c r="AK98" s="59">
        <f t="shared" si="64"/>
        <v>0.61921652833785246</v>
      </c>
      <c r="AL98" s="59">
        <f t="shared" si="64"/>
        <v>0.50316821203020912</v>
      </c>
      <c r="AM98" s="59">
        <f t="shared" si="64"/>
        <v>0.52054260659794016</v>
      </c>
      <c r="AN98" s="59">
        <f t="shared" si="64"/>
        <v>0.41658350900818208</v>
      </c>
      <c r="AO98" s="59">
        <f t="shared" si="64"/>
        <v>0.2404891440258162</v>
      </c>
      <c r="AP98" s="59"/>
      <c r="AQ98" s="59"/>
      <c r="AR98" s="59"/>
      <c r="AS98" s="59"/>
      <c r="AT98" s="59"/>
      <c r="AV98" s="62">
        <f t="shared" si="57"/>
        <v>1.9</v>
      </c>
      <c r="AW98" s="60">
        <f t="shared" ref="AW98:AX98" si="78">AV98+(100*T98)</f>
        <v>3.1999999999999997</v>
      </c>
      <c r="AX98" s="73">
        <f t="shared" si="78"/>
        <v>5.5</v>
      </c>
      <c r="BA98" s="76">
        <f t="shared" si="58"/>
        <v>1.9525689769796348</v>
      </c>
      <c r="BB98" s="76">
        <f t="shared" si="59"/>
        <v>1.3507301193037007</v>
      </c>
      <c r="BC98" s="76">
        <f t="shared" si="60"/>
        <v>1.1084349014864632</v>
      </c>
      <c r="BD98" s="76">
        <f t="shared" si="61"/>
        <v>0.73437552145172247</v>
      </c>
      <c r="BE98" s="76">
        <f t="shared" si="62"/>
        <v>0.35389048077847846</v>
      </c>
      <c r="BF98" s="77">
        <f t="shared" si="63"/>
        <v>-5.5</v>
      </c>
      <c r="BH98" s="50">
        <v>1960</v>
      </c>
      <c r="BI98" s="78">
        <f t="shared" ref="BI98" si="79">BE98/BC98</f>
        <v>0.31927042382362258</v>
      </c>
      <c r="BJ98" s="78">
        <f t="shared" ref="BJ98" si="80">BC98/BA98</f>
        <v>0.56768027893235551</v>
      </c>
    </row>
    <row r="99" spans="1:62">
      <c r="A99">
        <v>1961</v>
      </c>
      <c r="B99" t="s">
        <v>185</v>
      </c>
      <c r="E99" s="6"/>
      <c r="F99" s="6"/>
      <c r="G99" s="6"/>
      <c r="H99" s="6"/>
      <c r="I99" s="20"/>
      <c r="J99" s="6"/>
      <c r="K99" s="6">
        <v>1232344520000</v>
      </c>
      <c r="S99" s="66"/>
      <c r="T99" s="66"/>
      <c r="U99" s="66"/>
      <c r="V99" s="66"/>
      <c r="W99" s="66"/>
      <c r="X99" s="68"/>
      <c r="Y99" s="66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59"/>
      <c r="AQ99" s="59"/>
      <c r="AR99" s="59"/>
      <c r="AS99" s="59"/>
      <c r="AT99" s="59"/>
      <c r="AU99" s="59"/>
      <c r="AV99" s="59"/>
      <c r="BH99" s="50">
        <v>1961</v>
      </c>
    </row>
    <row r="100" spans="1:62">
      <c r="A100">
        <v>1962</v>
      </c>
      <c r="B100" t="s">
        <v>185</v>
      </c>
      <c r="E100" s="6"/>
      <c r="F100" s="6"/>
      <c r="G100" s="6"/>
      <c r="H100" s="6"/>
      <c r="I100" s="20"/>
      <c r="J100" s="6"/>
      <c r="K100" s="6">
        <v>1580034510000</v>
      </c>
      <c r="S100" s="66"/>
      <c r="T100" s="66"/>
      <c r="U100" s="66"/>
      <c r="V100" s="66"/>
      <c r="W100" s="66"/>
      <c r="X100" s="68"/>
      <c r="Y100" s="66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59"/>
      <c r="AQ100" s="59"/>
      <c r="AR100" s="59"/>
      <c r="AS100" s="59"/>
      <c r="AT100" s="59"/>
      <c r="AU100" s="59"/>
      <c r="AV100" s="59"/>
      <c r="BH100" s="50">
        <v>1962</v>
      </c>
    </row>
    <row r="101" spans="1:62">
      <c r="A101">
        <v>1963</v>
      </c>
      <c r="B101" t="s">
        <v>185</v>
      </c>
      <c r="E101" s="6"/>
      <c r="F101" s="6"/>
      <c r="G101" s="6"/>
      <c r="H101" s="6"/>
      <c r="I101" s="20"/>
      <c r="J101" s="6"/>
      <c r="K101" s="6">
        <v>1972574380000</v>
      </c>
      <c r="S101" s="66"/>
      <c r="T101" s="66"/>
      <c r="U101" s="66"/>
      <c r="V101" s="66"/>
      <c r="W101" s="66"/>
      <c r="X101" s="68"/>
      <c r="Y101" s="66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59"/>
      <c r="AQ101" s="59"/>
      <c r="AR101" s="59"/>
      <c r="AS101" s="59"/>
      <c r="AT101" s="59"/>
      <c r="AU101" s="59"/>
      <c r="AV101" s="59"/>
      <c r="BH101" s="50">
        <v>1963</v>
      </c>
    </row>
    <row r="102" spans="1:62" ht="16" thickBot="1">
      <c r="A102">
        <v>1964</v>
      </c>
      <c r="B102" s="21" t="s">
        <v>185</v>
      </c>
      <c r="E102" s="6"/>
      <c r="F102" s="6"/>
      <c r="G102" s="6"/>
      <c r="H102" s="6"/>
      <c r="I102" s="20"/>
      <c r="J102" s="6"/>
      <c r="K102" s="6">
        <v>2743701720000</v>
      </c>
      <c r="L102" s="9"/>
      <c r="M102" s="9"/>
      <c r="N102" s="9"/>
      <c r="O102" s="9"/>
      <c r="P102" s="9"/>
      <c r="Q102" s="17"/>
      <c r="R102" s="9"/>
      <c r="S102" s="66"/>
      <c r="T102" s="66"/>
      <c r="U102" s="66"/>
      <c r="V102" s="66"/>
      <c r="W102" s="66"/>
      <c r="X102" s="68"/>
      <c r="Y102" s="66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59"/>
      <c r="AQ102" s="59"/>
      <c r="AR102" s="59"/>
      <c r="AS102" s="59"/>
      <c r="AT102" s="59"/>
      <c r="AU102" s="59"/>
      <c r="AV102" s="59"/>
      <c r="BH102" s="50">
        <v>1964</v>
      </c>
    </row>
    <row r="103" spans="1:62">
      <c r="A103">
        <v>1965</v>
      </c>
      <c r="B103" t="s">
        <v>188</v>
      </c>
      <c r="C103" t="s">
        <v>95</v>
      </c>
      <c r="D103" s="6">
        <v>114.9076446</v>
      </c>
      <c r="E103" s="6">
        <v>53.623567479999998</v>
      </c>
      <c r="F103" s="6">
        <v>45.963057840000012</v>
      </c>
      <c r="G103" s="6"/>
      <c r="H103" s="6">
        <v>214.49426991999999</v>
      </c>
      <c r="I103" s="19">
        <f t="shared" ref="I103" si="81">H103-SUM(D103:G103)</f>
        <v>0</v>
      </c>
      <c r="J103" s="6">
        <v>605.18026156000008</v>
      </c>
      <c r="K103" s="6">
        <v>3830.2548200000001</v>
      </c>
      <c r="L103" s="9">
        <f>+D103/$J103</f>
        <v>0.18987341772151897</v>
      </c>
      <c r="M103" s="9">
        <f>+E103/$J103</f>
        <v>8.8607594936708847E-2</v>
      </c>
      <c r="N103" s="9">
        <f>+F103/$J103</f>
        <v>7.5949367088607611E-2</v>
      </c>
      <c r="O103" s="9">
        <f>+G103/$J103</f>
        <v>0</v>
      </c>
      <c r="P103" s="9">
        <f>+H103/$J103</f>
        <v>0.35443037974683539</v>
      </c>
      <c r="Q103" s="16">
        <f t="shared" ref="Q103" si="82">P103-SUM(L103:O103)</f>
        <v>0</v>
      </c>
      <c r="R103" s="9">
        <f t="shared" ref="R103" si="83">+J103/$J103</f>
        <v>1</v>
      </c>
      <c r="S103" s="66">
        <f>+D103/$K103</f>
        <v>0.03</v>
      </c>
      <c r="T103" s="66">
        <f>+E103/$K103</f>
        <v>1.3999999999999999E-2</v>
      </c>
      <c r="U103" s="66">
        <f>+F103/$K103</f>
        <v>1.2000000000000002E-2</v>
      </c>
      <c r="V103" s="66"/>
      <c r="W103" s="66">
        <f>+H103/$K103</f>
        <v>5.5999999999999994E-2</v>
      </c>
      <c r="X103" s="67">
        <f t="shared" ref="X103" si="84">W103-SUM(S103:V103)</f>
        <v>0</v>
      </c>
      <c r="Y103" s="66">
        <f>+J103/$K103</f>
        <v>0.15800000000000003</v>
      </c>
      <c r="Z103" s="10"/>
      <c r="AA103" s="59">
        <f t="shared" si="55"/>
        <v>1.1066530535299808</v>
      </c>
      <c r="AB103" s="59">
        <f t="shared" si="55"/>
        <v>0.79137240133988829</v>
      </c>
      <c r="AC103" s="59">
        <f t="shared" si="55"/>
        <v>0.60586299323393589</v>
      </c>
      <c r="AD103" s="59">
        <f t="shared" si="55"/>
        <v>0.35272786505407472</v>
      </c>
      <c r="AE103" s="59">
        <f t="shared" si="55"/>
        <v>0.14338368684212013</v>
      </c>
      <c r="AF103" s="59">
        <f t="shared" si="65"/>
        <v>0.68112388766813792</v>
      </c>
      <c r="AG103" s="59">
        <f t="shared" si="65"/>
        <v>0.37300241614988755</v>
      </c>
      <c r="AH103" s="59">
        <f t="shared" si="65"/>
        <v>0.2198851478280838</v>
      </c>
      <c r="AI103" s="59">
        <f t="shared" si="65"/>
        <v>0.10165905928693099</v>
      </c>
      <c r="AJ103" s="59">
        <f t="shared" si="65"/>
        <v>2.4329489066959465E-2</v>
      </c>
      <c r="AK103" s="59">
        <f t="shared" si="64"/>
        <v>0.3230694930458361</v>
      </c>
      <c r="AL103" s="59">
        <f t="shared" si="64"/>
        <v>0.26252254540706565</v>
      </c>
      <c r="AM103" s="59">
        <f t="shared" si="64"/>
        <v>0.2715874469206645</v>
      </c>
      <c r="AN103" s="59">
        <f t="shared" si="64"/>
        <v>0.2173479177433994</v>
      </c>
      <c r="AO103" s="59">
        <f t="shared" si="64"/>
        <v>0.12547259688303455</v>
      </c>
      <c r="AP103" s="59"/>
      <c r="AQ103" s="59"/>
      <c r="AR103" s="59"/>
      <c r="AS103" s="59"/>
      <c r="AT103" s="59"/>
      <c r="AV103" s="62">
        <f t="shared" si="57"/>
        <v>3</v>
      </c>
      <c r="AW103" s="60">
        <f t="shared" ref="AW103:AX103" si="85">AV103+(100*T103)</f>
        <v>4.4000000000000004</v>
      </c>
      <c r="AX103" s="73">
        <f t="shared" si="85"/>
        <v>5.6000000000000005</v>
      </c>
      <c r="BA103" s="76">
        <f t="shared" si="58"/>
        <v>2.1108464342439546</v>
      </c>
      <c r="BB103" s="76">
        <f t="shared" si="59"/>
        <v>1.4268973628968415</v>
      </c>
      <c r="BC103" s="76">
        <f t="shared" si="60"/>
        <v>1.097335587982684</v>
      </c>
      <c r="BD103" s="76">
        <f t="shared" si="61"/>
        <v>0.67173484208440515</v>
      </c>
      <c r="BE103" s="76">
        <f t="shared" si="62"/>
        <v>0.29318577279211416</v>
      </c>
      <c r="BF103" s="77">
        <f t="shared" si="63"/>
        <v>-5.6</v>
      </c>
      <c r="BH103" s="50">
        <v>1965</v>
      </c>
      <c r="BI103" s="78">
        <f t="shared" ref="BI103" si="86">BE103/BC103</f>
        <v>0.26717968140548509</v>
      </c>
      <c r="BJ103" s="78">
        <f t="shared" ref="BJ103" si="87">BC103/BA103</f>
        <v>0.51985571767835337</v>
      </c>
    </row>
    <row r="104" spans="1:62">
      <c r="A104">
        <v>1966</v>
      </c>
      <c r="B104" t="s">
        <v>188</v>
      </c>
      <c r="E104" s="6"/>
      <c r="F104" s="6"/>
      <c r="G104" s="6"/>
      <c r="H104" s="6"/>
      <c r="I104" s="20"/>
      <c r="J104" s="6"/>
      <c r="K104" s="6">
        <v>4951.6725200000001</v>
      </c>
      <c r="S104" s="66"/>
      <c r="T104" s="66"/>
      <c r="U104" s="66"/>
      <c r="V104" s="66"/>
      <c r="W104" s="66"/>
      <c r="X104" s="68"/>
      <c r="Y104" s="66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59"/>
      <c r="AQ104" s="59"/>
      <c r="AR104" s="59"/>
      <c r="AS104" s="59"/>
      <c r="AT104" s="59"/>
      <c r="BH104" s="50">
        <v>1966</v>
      </c>
    </row>
    <row r="105" spans="1:62">
      <c r="A105">
        <v>1967</v>
      </c>
      <c r="B105" t="s">
        <v>188</v>
      </c>
      <c r="D105" s="24"/>
      <c r="E105" s="24"/>
      <c r="F105" s="24"/>
      <c r="G105" s="24"/>
      <c r="H105" s="24"/>
      <c r="I105" s="25"/>
      <c r="J105" s="24"/>
      <c r="K105" s="24">
        <v>6528.0355799999998</v>
      </c>
      <c r="L105" s="26"/>
      <c r="S105" s="66"/>
      <c r="T105" s="66"/>
      <c r="U105" s="66"/>
      <c r="V105" s="66"/>
      <c r="W105" s="66"/>
      <c r="X105" s="68"/>
      <c r="Y105" s="66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59"/>
      <c r="AQ105" s="59"/>
      <c r="AR105" s="59"/>
      <c r="AS105" s="59"/>
      <c r="AT105" s="59"/>
      <c r="BH105" s="50">
        <v>1967</v>
      </c>
    </row>
    <row r="106" spans="1:62">
      <c r="A106">
        <v>1968</v>
      </c>
      <c r="B106" t="s">
        <v>188</v>
      </c>
      <c r="D106" s="24"/>
      <c r="E106" s="24"/>
      <c r="F106" s="24"/>
      <c r="G106" s="24"/>
      <c r="H106" s="24"/>
      <c r="I106" s="25"/>
      <c r="J106" s="24"/>
      <c r="K106" s="24">
        <v>7767.7822200000001</v>
      </c>
      <c r="L106" s="26"/>
      <c r="S106" s="69"/>
      <c r="T106" s="66"/>
      <c r="U106" s="66"/>
      <c r="V106" s="66"/>
      <c r="W106" s="66"/>
      <c r="X106" s="68"/>
      <c r="Y106" s="66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BH106" s="50">
        <v>1968</v>
      </c>
    </row>
    <row r="107" spans="1:62" ht="16" thickBot="1">
      <c r="A107">
        <v>1969</v>
      </c>
      <c r="B107" t="s">
        <v>188</v>
      </c>
      <c r="C107" s="21"/>
      <c r="D107" s="24"/>
      <c r="E107" s="24"/>
      <c r="F107" s="24"/>
      <c r="G107" s="24"/>
      <c r="H107" s="24"/>
      <c r="I107" s="25"/>
      <c r="J107" s="24"/>
      <c r="K107" s="24">
        <v>9163.1116999999995</v>
      </c>
      <c r="L107" s="26"/>
      <c r="S107" s="69"/>
      <c r="T107" s="66"/>
      <c r="U107" s="66"/>
      <c r="V107" s="66"/>
      <c r="W107" s="66"/>
      <c r="X107" s="68"/>
      <c r="Y107" s="66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BH107" s="50">
        <v>1969</v>
      </c>
    </row>
    <row r="108" spans="1:62">
      <c r="A108">
        <v>1970</v>
      </c>
      <c r="B108" t="s">
        <v>188</v>
      </c>
      <c r="C108" t="s">
        <v>94</v>
      </c>
      <c r="D108" s="24">
        <v>310</v>
      </c>
      <c r="E108" s="24">
        <v>140</v>
      </c>
      <c r="F108" s="24">
        <v>477</v>
      </c>
      <c r="G108" s="24">
        <v>441</v>
      </c>
      <c r="H108" s="24">
        <v>1368</v>
      </c>
      <c r="I108" s="27">
        <f t="shared" ref="I108:I147" si="88">H108-SUM(D108:G108)</f>
        <v>0</v>
      </c>
      <c r="J108" s="24">
        <v>2889</v>
      </c>
      <c r="K108" s="24">
        <v>11175.6626</v>
      </c>
      <c r="L108" s="28">
        <f t="shared" ref="L108:L147" si="89">+D108/$J108</f>
        <v>0.10730356524749048</v>
      </c>
      <c r="M108" s="9">
        <f t="shared" ref="M108:M147" si="90">+E108/$J108</f>
        <v>4.8459674627898928E-2</v>
      </c>
      <c r="N108" s="9">
        <f t="shared" ref="N108:N147" si="91">+F108/$J108</f>
        <v>0.16510903426791276</v>
      </c>
      <c r="O108" s="9">
        <f t="shared" ref="O108:O147" si="92">+G108/$J108</f>
        <v>0.15264797507788161</v>
      </c>
      <c r="P108" s="9">
        <f t="shared" ref="P108:P147" si="93">+H108/$J108</f>
        <v>0.4735202492211838</v>
      </c>
      <c r="Q108" s="16">
        <f t="shared" ref="Q108:Q147" si="94">P108-SUM(L108:O108)</f>
        <v>0</v>
      </c>
      <c r="R108" s="9">
        <f t="shared" ref="R108:R126" si="95">+J108/$J108</f>
        <v>1</v>
      </c>
      <c r="S108" s="69">
        <f t="shared" ref="S108:S147" si="96">+D108/$K108</f>
        <v>2.7738847448740982E-2</v>
      </c>
      <c r="T108" s="66">
        <f t="shared" ref="T108:T147" si="97">+E108/$K108</f>
        <v>1.2527221428463669E-2</v>
      </c>
      <c r="U108" s="66">
        <f t="shared" ref="U108:U147" si="98">+F108/$K108</f>
        <v>4.2682033009836931E-2</v>
      </c>
      <c r="V108" s="66">
        <f t="shared" ref="V108:V147" si="99">+G108/$K108</f>
        <v>3.946074749966056E-2</v>
      </c>
      <c r="W108" s="66">
        <f t="shared" ref="W108:W147" si="100">+H108/$K108</f>
        <v>0.12240884938670214</v>
      </c>
      <c r="X108" s="67">
        <f t="shared" ref="X108:X147" si="101">W108-SUM(S108:V108)</f>
        <v>0</v>
      </c>
      <c r="Y108" s="66">
        <f t="shared" ref="Y108:Y147" si="102">+J108/$K108</f>
        <v>0.25850816219165385</v>
      </c>
      <c r="Z108" s="10"/>
      <c r="AA108" s="59">
        <f t="shared" ref="AA108:AE147" si="103">$S108*AA$4</f>
        <v>1.0232426743517176</v>
      </c>
      <c r="AB108" s="59">
        <f t="shared" si="103"/>
        <v>0.73172527719703295</v>
      </c>
      <c r="AC108" s="59">
        <f t="shared" si="103"/>
        <v>0.56019803813845792</v>
      </c>
      <c r="AD108" s="59">
        <f t="shared" si="103"/>
        <v>0.3261421479885025</v>
      </c>
      <c r="AE108" s="59">
        <f t="shared" si="103"/>
        <v>0.13257660719838735</v>
      </c>
      <c r="AF108" s="59">
        <f t="shared" ref="AF108:AJ147" si="104">$T108*AF$4</f>
        <v>0.60947069721676994</v>
      </c>
      <c r="AG108" s="59">
        <f t="shared" si="104"/>
        <v>0.33376313289011394</v>
      </c>
      <c r="AH108" s="59">
        <f t="shared" si="104"/>
        <v>0.19675356683377665</v>
      </c>
      <c r="AI108" s="59">
        <f t="shared" si="104"/>
        <v>9.0964681849764334E-2</v>
      </c>
      <c r="AJ108" s="59">
        <f t="shared" si="104"/>
        <v>2.1770064055941944E-2</v>
      </c>
      <c r="AK108" s="59">
        <f t="shared" si="64"/>
        <v>1.1491052305544713</v>
      </c>
      <c r="AL108" s="59">
        <f t="shared" si="64"/>
        <v>0.93374966240756574</v>
      </c>
      <c r="AM108" s="59">
        <f t="shared" si="64"/>
        <v>0.96599203121042787</v>
      </c>
      <c r="AN108" s="59">
        <f t="shared" si="64"/>
        <v>0.77307091664525773</v>
      </c>
      <c r="AO108" s="59">
        <f t="shared" si="64"/>
        <v>0.4462854601659702</v>
      </c>
      <c r="AP108" s="59">
        <f t="shared" ref="AP108:AT147" si="105">$V108*AP$4</f>
        <v>2.1821096918767435</v>
      </c>
      <c r="AQ108" s="59">
        <f t="shared" si="105"/>
        <v>0.66831104553255594</v>
      </c>
      <c r="AR108" s="59">
        <f t="shared" si="105"/>
        <v>0.57254344182822459</v>
      </c>
      <c r="AS108" s="59">
        <f t="shared" si="105"/>
        <v>0.40137950147919021</v>
      </c>
      <c r="AT108" s="59">
        <f t="shared" si="105"/>
        <v>0.12173106924934192</v>
      </c>
      <c r="AV108" s="62">
        <f t="shared" si="57"/>
        <v>2.7738847448740982</v>
      </c>
      <c r="AW108" s="60">
        <f t="shared" ref="AW108:AY147" si="106">AV108+(100*T108)</f>
        <v>4.0266068877204653</v>
      </c>
      <c r="AX108" s="73">
        <f t="shared" si="106"/>
        <v>8.2948101887041581</v>
      </c>
      <c r="AY108" s="74">
        <f t="shared" si="106"/>
        <v>12.240884938670215</v>
      </c>
      <c r="BA108" s="76">
        <f t="shared" si="58"/>
        <v>4.963928293999702</v>
      </c>
      <c r="BB108" s="76">
        <f t="shared" si="59"/>
        <v>2.6675491180272686</v>
      </c>
      <c r="BC108" s="76">
        <f t="shared" si="60"/>
        <v>2.2954870780108871</v>
      </c>
      <c r="BD108" s="76">
        <f t="shared" si="61"/>
        <v>1.5915572479627147</v>
      </c>
      <c r="BE108" s="76">
        <f t="shared" si="62"/>
        <v>0.72236320066964144</v>
      </c>
      <c r="BF108" s="77">
        <f t="shared" si="63"/>
        <v>0</v>
      </c>
      <c r="BH108" s="50">
        <v>1970</v>
      </c>
      <c r="BI108" s="78">
        <f t="shared" ref="BI108" si="107">BE108/BC108</f>
        <v>0.31468841954692778</v>
      </c>
      <c r="BJ108" s="78">
        <f t="shared" ref="BJ108" si="108">BC108/BA108</f>
        <v>0.46243356915240424</v>
      </c>
    </row>
    <row r="109" spans="1:62">
      <c r="A109">
        <v>1971</v>
      </c>
      <c r="B109" t="s">
        <v>188</v>
      </c>
      <c r="C109" t="s">
        <v>94</v>
      </c>
      <c r="D109" s="24">
        <v>427</v>
      </c>
      <c r="E109" s="24">
        <v>195</v>
      </c>
      <c r="F109" s="24">
        <v>715</v>
      </c>
      <c r="G109" s="24">
        <v>659</v>
      </c>
      <c r="H109" s="24">
        <v>1996</v>
      </c>
      <c r="I109" s="27">
        <f t="shared" si="88"/>
        <v>0</v>
      </c>
      <c r="J109" s="24">
        <v>4027.9999999999995</v>
      </c>
      <c r="K109" s="24">
        <v>16018.0707</v>
      </c>
      <c r="L109" s="28">
        <f t="shared" si="89"/>
        <v>0.10600794438927509</v>
      </c>
      <c r="M109" s="9">
        <f t="shared" si="90"/>
        <v>4.8411122144985108E-2</v>
      </c>
      <c r="N109" s="9">
        <f t="shared" si="91"/>
        <v>0.17750744786494541</v>
      </c>
      <c r="O109" s="9">
        <f t="shared" si="92"/>
        <v>0.16360476663356507</v>
      </c>
      <c r="P109" s="9">
        <f t="shared" si="93"/>
        <v>0.49553128103277067</v>
      </c>
      <c r="Q109" s="16">
        <f t="shared" si="94"/>
        <v>0</v>
      </c>
      <c r="R109" s="9">
        <f t="shared" si="95"/>
        <v>1</v>
      </c>
      <c r="S109" s="69">
        <f t="shared" si="96"/>
        <v>2.6657392640925228E-2</v>
      </c>
      <c r="T109" s="66">
        <f t="shared" si="97"/>
        <v>1.2173750737659061E-2</v>
      </c>
      <c r="U109" s="66">
        <f t="shared" si="98"/>
        <v>4.4637086038083224E-2</v>
      </c>
      <c r="V109" s="66">
        <f t="shared" si="99"/>
        <v>4.1141034544191393E-2</v>
      </c>
      <c r="W109" s="66">
        <f t="shared" si="100"/>
        <v>0.1246092639608589</v>
      </c>
      <c r="X109" s="67">
        <f t="shared" si="101"/>
        <v>0</v>
      </c>
      <c r="Y109" s="66">
        <f t="shared" si="102"/>
        <v>0.25146598959636252</v>
      </c>
      <c r="Z109" s="10"/>
      <c r="AA109" s="59">
        <f t="shared" si="103"/>
        <v>0.98334949884091816</v>
      </c>
      <c r="AB109" s="59">
        <f t="shared" si="103"/>
        <v>0.70319749425697553</v>
      </c>
      <c r="AC109" s="59">
        <f t="shared" si="103"/>
        <v>0.53835758990810845</v>
      </c>
      <c r="AD109" s="59">
        <f t="shared" si="103"/>
        <v>0.3134268398047253</v>
      </c>
      <c r="AE109" s="59">
        <f t="shared" si="103"/>
        <v>0.12740784128179536</v>
      </c>
      <c r="AF109" s="59">
        <f t="shared" si="104"/>
        <v>0.59227374499551455</v>
      </c>
      <c r="AG109" s="59">
        <f t="shared" si="104"/>
        <v>0.32434560276809332</v>
      </c>
      <c r="AH109" s="59">
        <f t="shared" si="104"/>
        <v>0.19120192718374338</v>
      </c>
      <c r="AI109" s="59">
        <f t="shared" si="104"/>
        <v>8.8398003427428748E-2</v>
      </c>
      <c r="AJ109" s="59">
        <f t="shared" si="104"/>
        <v>2.1155795391126136E-2</v>
      </c>
      <c r="AK109" s="59">
        <f t="shared" si="64"/>
        <v>1.2017400631139095</v>
      </c>
      <c r="AL109" s="59">
        <f t="shared" si="64"/>
        <v>0.9765201205226498</v>
      </c>
      <c r="AM109" s="59">
        <f t="shared" si="64"/>
        <v>1.0102393529217548</v>
      </c>
      <c r="AN109" s="59">
        <f t="shared" si="64"/>
        <v>0.80848147537586268</v>
      </c>
      <c r="AO109" s="59">
        <f t="shared" si="64"/>
        <v>0.46672759187414548</v>
      </c>
      <c r="AP109" s="59">
        <f t="shared" si="105"/>
        <v>2.2750265998759445</v>
      </c>
      <c r="AQ109" s="59">
        <f t="shared" si="105"/>
        <v>0.69676854982932246</v>
      </c>
      <c r="AR109" s="59">
        <f t="shared" si="105"/>
        <v>0.59692304405809449</v>
      </c>
      <c r="AS109" s="59">
        <f t="shared" si="105"/>
        <v>0.41847073312100158</v>
      </c>
      <c r="AT109" s="59">
        <f t="shared" si="105"/>
        <v>0.12691452753477644</v>
      </c>
      <c r="AV109" s="62">
        <f t="shared" si="57"/>
        <v>2.6657392640925228</v>
      </c>
      <c r="AW109" s="60">
        <f t="shared" si="106"/>
        <v>3.8831143378584292</v>
      </c>
      <c r="AX109" s="73">
        <f t="shared" si="106"/>
        <v>8.3468229416667512</v>
      </c>
      <c r="AY109" s="74">
        <f t="shared" si="106"/>
        <v>12.460926396085892</v>
      </c>
      <c r="BA109" s="76">
        <f t="shared" si="58"/>
        <v>5.0523899068262867</v>
      </c>
      <c r="BB109" s="76">
        <f t="shared" si="59"/>
        <v>2.7008317673770414</v>
      </c>
      <c r="BC109" s="76">
        <f t="shared" si="60"/>
        <v>2.3367219140717013</v>
      </c>
      <c r="BD109" s="76">
        <f t="shared" si="61"/>
        <v>1.6287770517290183</v>
      </c>
      <c r="BE109" s="76">
        <f t="shared" si="62"/>
        <v>0.74220575608184336</v>
      </c>
      <c r="BF109" s="77">
        <f t="shared" si="63"/>
        <v>0</v>
      </c>
      <c r="BH109" s="50">
        <v>1971</v>
      </c>
      <c r="BI109" s="78">
        <f t="shared" ref="BI109:BI147" si="109">BE109/BC109</f>
        <v>0.31762690785424336</v>
      </c>
      <c r="BJ109" s="78">
        <f t="shared" ref="BJ109:BJ147" si="110">BC109/BA109</f>
        <v>0.46249833389037431</v>
      </c>
    </row>
    <row r="110" spans="1:62">
      <c r="A110">
        <v>1972</v>
      </c>
      <c r="B110" t="s">
        <v>188</v>
      </c>
      <c r="C110" t="s">
        <v>94</v>
      </c>
      <c r="D110" s="24">
        <v>674</v>
      </c>
      <c r="E110" s="24">
        <v>306</v>
      </c>
      <c r="F110" s="24">
        <v>967</v>
      </c>
      <c r="G110" s="24">
        <v>898</v>
      </c>
      <c r="H110" s="24">
        <v>2845</v>
      </c>
      <c r="I110" s="27">
        <f t="shared" si="88"/>
        <v>0</v>
      </c>
      <c r="J110" s="24">
        <v>6460</v>
      </c>
      <c r="K110" s="24">
        <v>27112.9221</v>
      </c>
      <c r="L110" s="28">
        <f t="shared" si="89"/>
        <v>0.10433436532507739</v>
      </c>
      <c r="M110" s="9">
        <f t="shared" si="90"/>
        <v>4.736842105263158E-2</v>
      </c>
      <c r="N110" s="9">
        <f t="shared" si="91"/>
        <v>0.1496904024767802</v>
      </c>
      <c r="O110" s="9">
        <f t="shared" si="92"/>
        <v>0.13900928792569658</v>
      </c>
      <c r="P110" s="9">
        <f t="shared" si="93"/>
        <v>0.44040247678018574</v>
      </c>
      <c r="Q110" s="16">
        <f t="shared" si="94"/>
        <v>0</v>
      </c>
      <c r="R110" s="9">
        <f t="shared" si="95"/>
        <v>1</v>
      </c>
      <c r="S110" s="69">
        <f t="shared" si="96"/>
        <v>2.485899518739074E-2</v>
      </c>
      <c r="T110" s="66">
        <f t="shared" si="97"/>
        <v>1.1286131346204103E-2</v>
      </c>
      <c r="U110" s="66">
        <f t="shared" si="98"/>
        <v>3.5665650365292054E-2</v>
      </c>
      <c r="V110" s="66">
        <f t="shared" si="99"/>
        <v>3.3120738395069557E-2</v>
      </c>
      <c r="W110" s="66">
        <f t="shared" si="100"/>
        <v>0.10493151529395646</v>
      </c>
      <c r="X110" s="67">
        <f t="shared" si="101"/>
        <v>0</v>
      </c>
      <c r="Y110" s="66">
        <f t="shared" si="102"/>
        <v>0.23826277286430886</v>
      </c>
      <c r="Z110" s="10"/>
      <c r="AA110" s="59">
        <f t="shared" si="103"/>
        <v>0.91700943106043531</v>
      </c>
      <c r="AB110" s="59">
        <f t="shared" si="103"/>
        <v>0.65575742387807123</v>
      </c>
      <c r="AC110" s="59">
        <f t="shared" si="103"/>
        <v>0.50203817443401877</v>
      </c>
      <c r="AD110" s="59">
        <f t="shared" si="103"/>
        <v>0.29228200999459514</v>
      </c>
      <c r="AE110" s="59">
        <f t="shared" si="103"/>
        <v>0.11881247937195352</v>
      </c>
      <c r="AF110" s="59">
        <f t="shared" si="104"/>
        <v>0.54908954708998392</v>
      </c>
      <c r="AG110" s="59">
        <f t="shared" si="104"/>
        <v>0.3006967329370796</v>
      </c>
      <c r="AH110" s="59">
        <f t="shared" si="104"/>
        <v>0.17726090424766142</v>
      </c>
      <c r="AI110" s="59">
        <f t="shared" si="104"/>
        <v>8.1952678260275233E-2</v>
      </c>
      <c r="AJ110" s="59">
        <f t="shared" si="104"/>
        <v>1.961327208541009E-2</v>
      </c>
      <c r="AK110" s="59">
        <f t="shared" si="64"/>
        <v>0.96020696522207849</v>
      </c>
      <c r="AL110" s="59">
        <f t="shared" si="64"/>
        <v>0.78025310979124241</v>
      </c>
      <c r="AM110" s="59">
        <f t="shared" si="64"/>
        <v>0.80719524378956098</v>
      </c>
      <c r="AN110" s="59">
        <f t="shared" si="64"/>
        <v>0.64598790348836155</v>
      </c>
      <c r="AO110" s="59">
        <f t="shared" si="64"/>
        <v>0.37292181423796195</v>
      </c>
      <c r="AP110" s="59">
        <f t="shared" si="105"/>
        <v>1.8315183779683128</v>
      </c>
      <c r="AQ110" s="59">
        <f t="shared" si="105"/>
        <v>0.56093603664780067</v>
      </c>
      <c r="AR110" s="59">
        <f t="shared" si="105"/>
        <v>0.48055505174524304</v>
      </c>
      <c r="AS110" s="59">
        <f t="shared" si="105"/>
        <v>0.33689137454251333</v>
      </c>
      <c r="AT110" s="59">
        <f t="shared" si="105"/>
        <v>0.10217299860308605</v>
      </c>
      <c r="AV110" s="62">
        <f t="shared" si="57"/>
        <v>2.4858995187390742</v>
      </c>
      <c r="AW110" s="60">
        <f t="shared" si="106"/>
        <v>3.6145126533594842</v>
      </c>
      <c r="AX110" s="73">
        <f t="shared" si="106"/>
        <v>7.1810776898886894</v>
      </c>
      <c r="AY110" s="74">
        <f t="shared" si="106"/>
        <v>10.493151529395645</v>
      </c>
      <c r="BA110" s="76">
        <f t="shared" si="58"/>
        <v>4.2578243213408102</v>
      </c>
      <c r="BB110" s="76">
        <f t="shared" si="59"/>
        <v>2.2976433032541941</v>
      </c>
      <c r="BC110" s="76">
        <f t="shared" si="60"/>
        <v>1.9670493742164843</v>
      </c>
      <c r="BD110" s="76">
        <f t="shared" si="61"/>
        <v>1.3571139662857452</v>
      </c>
      <c r="BE110" s="76">
        <f t="shared" si="62"/>
        <v>0.61352056429841162</v>
      </c>
      <c r="BF110" s="77">
        <f t="shared" si="63"/>
        <v>0</v>
      </c>
      <c r="BH110" s="50">
        <v>1972</v>
      </c>
      <c r="BI110" s="78">
        <f t="shared" si="109"/>
        <v>0.31189891435378397</v>
      </c>
      <c r="BJ110" s="78">
        <f t="shared" si="110"/>
        <v>0.46198462542415336</v>
      </c>
    </row>
    <row r="111" spans="1:62">
      <c r="A111">
        <v>1973</v>
      </c>
      <c r="B111" t="s">
        <v>188</v>
      </c>
      <c r="C111" t="s">
        <v>94</v>
      </c>
      <c r="D111" s="24">
        <v>1428</v>
      </c>
      <c r="E111" s="24">
        <v>605</v>
      </c>
      <c r="F111" s="24">
        <v>1940</v>
      </c>
      <c r="G111" s="24">
        <v>1738</v>
      </c>
      <c r="H111" s="24">
        <v>5711</v>
      </c>
      <c r="I111" s="27">
        <f t="shared" si="88"/>
        <v>0</v>
      </c>
      <c r="J111" s="24">
        <v>11985</v>
      </c>
      <c r="K111" s="24">
        <v>45220.1126</v>
      </c>
      <c r="L111" s="28">
        <f t="shared" si="89"/>
        <v>0.11914893617021277</v>
      </c>
      <c r="M111" s="9">
        <f t="shared" si="90"/>
        <v>5.0479766374634957E-2</v>
      </c>
      <c r="N111" s="9">
        <f t="shared" si="91"/>
        <v>0.16186900292031706</v>
      </c>
      <c r="O111" s="9">
        <f t="shared" si="92"/>
        <v>0.14501460158531498</v>
      </c>
      <c r="P111" s="9">
        <f t="shared" si="93"/>
        <v>0.47651230705047976</v>
      </c>
      <c r="Q111" s="16">
        <f t="shared" si="94"/>
        <v>0</v>
      </c>
      <c r="R111" s="9">
        <f t="shared" si="95"/>
        <v>1</v>
      </c>
      <c r="S111" s="69">
        <f t="shared" si="96"/>
        <v>3.1578868735501558E-2</v>
      </c>
      <c r="T111" s="66">
        <f t="shared" si="97"/>
        <v>1.3379002510489105E-2</v>
      </c>
      <c r="U111" s="66">
        <f t="shared" si="98"/>
        <v>4.2901264248510519E-2</v>
      </c>
      <c r="V111" s="66">
        <f t="shared" si="99"/>
        <v>3.8434225393768701E-2</v>
      </c>
      <c r="W111" s="66">
        <f t="shared" si="100"/>
        <v>0.12629336088826987</v>
      </c>
      <c r="X111" s="67">
        <f t="shared" si="101"/>
        <v>0</v>
      </c>
      <c r="Y111" s="66">
        <f t="shared" si="102"/>
        <v>0.26503693403010237</v>
      </c>
      <c r="Z111" s="10"/>
      <c r="AA111" s="59">
        <f t="shared" si="103"/>
        <v>1.1648950504388416</v>
      </c>
      <c r="AB111" s="59">
        <f t="shared" si="103"/>
        <v>0.83302150609369974</v>
      </c>
      <c r="AC111" s="59">
        <f t="shared" si="103"/>
        <v>0.63774893116775111</v>
      </c>
      <c r="AD111" s="59">
        <f t="shared" si="103"/>
        <v>0.37129156499654448</v>
      </c>
      <c r="AE111" s="59">
        <f t="shared" si="103"/>
        <v>0.15092982085331913</v>
      </c>
      <c r="AF111" s="59">
        <f t="shared" si="104"/>
        <v>0.65091130021900845</v>
      </c>
      <c r="AG111" s="59">
        <f t="shared" si="104"/>
        <v>0.35645716157770346</v>
      </c>
      <c r="AH111" s="59">
        <f t="shared" si="104"/>
        <v>0.21013171034365724</v>
      </c>
      <c r="AI111" s="59">
        <f t="shared" si="104"/>
        <v>9.7149772100986478E-2</v>
      </c>
      <c r="AJ111" s="59">
        <f t="shared" si="104"/>
        <v>2.3250306807554855E-2</v>
      </c>
      <c r="AK111" s="59">
        <f t="shared" si="64"/>
        <v>1.1550074743159786</v>
      </c>
      <c r="AL111" s="59">
        <f t="shared" si="64"/>
        <v>0.93854575764167691</v>
      </c>
      <c r="AM111" s="59">
        <f t="shared" si="64"/>
        <v>0.97095373557681242</v>
      </c>
      <c r="AN111" s="59">
        <f t="shared" si="64"/>
        <v>0.77704170441442533</v>
      </c>
      <c r="AO111" s="59">
        <f t="shared" si="64"/>
        <v>0.44857775290215851</v>
      </c>
      <c r="AP111" s="59">
        <f t="shared" si="105"/>
        <v>2.1253448311449081</v>
      </c>
      <c r="AQ111" s="59">
        <f t="shared" si="105"/>
        <v>0.65092576762172127</v>
      </c>
      <c r="AR111" s="59">
        <f t="shared" si="105"/>
        <v>0.55764943862605165</v>
      </c>
      <c r="AS111" s="59">
        <f t="shared" si="105"/>
        <v>0.39093811460166622</v>
      </c>
      <c r="AT111" s="59">
        <f t="shared" si="105"/>
        <v>0.11856438738252281</v>
      </c>
      <c r="AV111" s="62">
        <f t="shared" si="57"/>
        <v>3.1578868735501557</v>
      </c>
      <c r="AW111" s="60">
        <f t="shared" si="106"/>
        <v>4.4957871245990662</v>
      </c>
      <c r="AX111" s="73">
        <f t="shared" si="106"/>
        <v>8.7859135494501182</v>
      </c>
      <c r="AY111" s="74">
        <f t="shared" si="106"/>
        <v>12.629336088826989</v>
      </c>
      <c r="BA111" s="76">
        <f t="shared" si="58"/>
        <v>5.0961586561187371</v>
      </c>
      <c r="BB111" s="76">
        <f t="shared" si="59"/>
        <v>2.7789501929348015</v>
      </c>
      <c r="BC111" s="76">
        <f t="shared" si="60"/>
        <v>2.3764838157142725</v>
      </c>
      <c r="BD111" s="76">
        <f t="shared" si="61"/>
        <v>1.6364211561136224</v>
      </c>
      <c r="BE111" s="76">
        <f t="shared" si="62"/>
        <v>0.74132226794555534</v>
      </c>
      <c r="BF111" s="77">
        <f t="shared" si="63"/>
        <v>0</v>
      </c>
      <c r="BH111" s="50">
        <v>1973</v>
      </c>
      <c r="BI111" s="78">
        <f t="shared" si="109"/>
        <v>0.31194080222370235</v>
      </c>
      <c r="BJ111" s="78">
        <f t="shared" si="110"/>
        <v>0.46632845954686503</v>
      </c>
    </row>
    <row r="112" spans="1:62">
      <c r="A112">
        <v>1974</v>
      </c>
      <c r="B112" t="s">
        <v>188</v>
      </c>
      <c r="C112" t="s">
        <v>94</v>
      </c>
      <c r="D112" s="24">
        <v>2182</v>
      </c>
      <c r="E112" s="24">
        <v>1099</v>
      </c>
      <c r="F112" s="24">
        <v>3369</v>
      </c>
      <c r="G112" s="24">
        <v>2882</v>
      </c>
      <c r="H112" s="24">
        <v>9532</v>
      </c>
      <c r="I112" s="27">
        <f t="shared" si="88"/>
        <v>0</v>
      </c>
      <c r="J112" s="24">
        <v>18359</v>
      </c>
      <c r="K112" s="24">
        <v>60310.333299999998</v>
      </c>
      <c r="L112" s="28">
        <f t="shared" si="89"/>
        <v>0.11885178931314341</v>
      </c>
      <c r="M112" s="9">
        <f t="shared" si="90"/>
        <v>5.9861648237921457E-2</v>
      </c>
      <c r="N112" s="9">
        <f t="shared" si="91"/>
        <v>0.18350672694591208</v>
      </c>
      <c r="O112" s="9">
        <f t="shared" si="92"/>
        <v>0.15698022768124625</v>
      </c>
      <c r="P112" s="9">
        <f t="shared" si="93"/>
        <v>0.51920039217822322</v>
      </c>
      <c r="Q112" s="16">
        <f t="shared" si="94"/>
        <v>0</v>
      </c>
      <c r="R112" s="9">
        <f t="shared" si="95"/>
        <v>1</v>
      </c>
      <c r="S112" s="69">
        <f t="shared" si="96"/>
        <v>3.61795380759403E-2</v>
      </c>
      <c r="T112" s="66">
        <f t="shared" si="97"/>
        <v>1.8222416290310902E-2</v>
      </c>
      <c r="U112" s="66">
        <f t="shared" si="98"/>
        <v>5.5861074141999478E-2</v>
      </c>
      <c r="V112" s="66">
        <f t="shared" si="99"/>
        <v>4.7786172655756159E-2</v>
      </c>
      <c r="W112" s="66">
        <f t="shared" si="100"/>
        <v>0.15804920116400684</v>
      </c>
      <c r="X112" s="67">
        <f t="shared" si="101"/>
        <v>0</v>
      </c>
      <c r="Y112" s="66">
        <f t="shared" si="102"/>
        <v>0.30440886321548483</v>
      </c>
      <c r="Z112" s="10"/>
      <c r="AA112" s="59">
        <f t="shared" si="103"/>
        <v>1.3346065429014513</v>
      </c>
      <c r="AB112" s="59">
        <f t="shared" si="103"/>
        <v>0.95438293088415993</v>
      </c>
      <c r="AC112" s="59">
        <f t="shared" si="103"/>
        <v>0.73066144108367814</v>
      </c>
      <c r="AD112" s="59">
        <f t="shared" si="103"/>
        <v>0.42538437413896762</v>
      </c>
      <c r="AE112" s="59">
        <f t="shared" si="103"/>
        <v>0.17291851858577287</v>
      </c>
      <c r="AF112" s="59">
        <f t="shared" si="104"/>
        <v>0.88655164474026937</v>
      </c>
      <c r="AG112" s="59">
        <f t="shared" si="104"/>
        <v>0.48550037888393133</v>
      </c>
      <c r="AH112" s="59">
        <f t="shared" si="104"/>
        <v>0.28620276426999253</v>
      </c>
      <c r="AI112" s="59">
        <f t="shared" si="104"/>
        <v>0.13231954985770381</v>
      </c>
      <c r="AJ112" s="59">
        <f t="shared" si="104"/>
        <v>3.1667291279193086E-2</v>
      </c>
      <c r="AK112" s="59">
        <f t="shared" ref="AK112:AO147" si="111">$U112*AK$4</f>
        <v>1.5039174086709695</v>
      </c>
      <c r="AL112" s="59">
        <f t="shared" si="111"/>
        <v>1.2220659477442097</v>
      </c>
      <c r="AM112" s="59">
        <f t="shared" si="111"/>
        <v>1.2642638757059652</v>
      </c>
      <c r="AN112" s="59">
        <f t="shared" si="111"/>
        <v>1.011774012306103</v>
      </c>
      <c r="AO112" s="59">
        <f t="shared" si="111"/>
        <v>0.58408616977270045</v>
      </c>
      <c r="AP112" s="59">
        <f t="shared" si="105"/>
        <v>2.6424910093433458</v>
      </c>
      <c r="AQ112" s="59">
        <f t="shared" si="105"/>
        <v>0.80931125315967078</v>
      </c>
      <c r="AR112" s="59">
        <f t="shared" si="105"/>
        <v>0.6933386085592973</v>
      </c>
      <c r="AS112" s="59">
        <f t="shared" si="105"/>
        <v>0.48606251461229688</v>
      </c>
      <c r="AT112" s="59">
        <f t="shared" si="105"/>
        <v>0.14741387990100543</v>
      </c>
      <c r="AV112" s="62">
        <f t="shared" si="57"/>
        <v>3.6179538075940298</v>
      </c>
      <c r="AW112" s="60">
        <f t="shared" si="106"/>
        <v>5.4401954366251202</v>
      </c>
      <c r="AX112" s="73">
        <f t="shared" si="106"/>
        <v>11.026302850825068</v>
      </c>
      <c r="AY112" s="74">
        <f t="shared" si="106"/>
        <v>15.804920116400684</v>
      </c>
      <c r="BA112" s="76">
        <f t="shared" si="58"/>
        <v>6.3675666056560356</v>
      </c>
      <c r="BB112" s="76">
        <f t="shared" si="59"/>
        <v>3.4712605106719718</v>
      </c>
      <c r="BC112" s="76">
        <f t="shared" si="60"/>
        <v>2.9744666896189336</v>
      </c>
      <c r="BD112" s="76">
        <f t="shared" si="61"/>
        <v>2.0555404509150712</v>
      </c>
      <c r="BE112" s="76">
        <f t="shared" si="62"/>
        <v>0.93608585953867185</v>
      </c>
      <c r="BF112" s="77">
        <f t="shared" si="63"/>
        <v>0</v>
      </c>
      <c r="BH112" s="50">
        <v>1974</v>
      </c>
      <c r="BI112" s="78">
        <f t="shared" si="109"/>
        <v>0.31470712474463652</v>
      </c>
      <c r="BJ112" s="78">
        <f t="shared" si="110"/>
        <v>0.46712769160150486</v>
      </c>
    </row>
    <row r="113" spans="1:62">
      <c r="A113">
        <v>1975</v>
      </c>
      <c r="B113" t="s">
        <v>188</v>
      </c>
      <c r="C113" t="s">
        <v>94</v>
      </c>
      <c r="D113" s="24">
        <v>6140</v>
      </c>
      <c r="E113" s="24">
        <v>3472</v>
      </c>
      <c r="F113" s="24">
        <v>8874.6</v>
      </c>
      <c r="G113" s="24">
        <v>7287</v>
      </c>
      <c r="H113" s="24">
        <v>25773.599999999999</v>
      </c>
      <c r="I113" s="27">
        <f t="shared" si="88"/>
        <v>0</v>
      </c>
      <c r="J113" s="24">
        <v>54897</v>
      </c>
      <c r="K113" s="24">
        <v>173447.07399999999</v>
      </c>
      <c r="L113" s="28">
        <f t="shared" si="89"/>
        <v>0.11184582035448203</v>
      </c>
      <c r="M113" s="9">
        <f t="shared" si="90"/>
        <v>6.3245714702078432E-2</v>
      </c>
      <c r="N113" s="9">
        <f t="shared" si="91"/>
        <v>0.16165910705503034</v>
      </c>
      <c r="O113" s="9">
        <f t="shared" si="92"/>
        <v>0.13273949396141865</v>
      </c>
      <c r="P113" s="9">
        <f t="shared" si="93"/>
        <v>0.46949013607300943</v>
      </c>
      <c r="Q113" s="16">
        <f t="shared" si="94"/>
        <v>0</v>
      </c>
      <c r="R113" s="9">
        <f t="shared" si="95"/>
        <v>1</v>
      </c>
      <c r="S113" s="69">
        <f t="shared" si="96"/>
        <v>3.5399847679183104E-2</v>
      </c>
      <c r="T113" s="66">
        <f t="shared" si="97"/>
        <v>2.0017633736502238E-2</v>
      </c>
      <c r="U113" s="66">
        <f t="shared" si="98"/>
        <v>5.1166040425680522E-2</v>
      </c>
      <c r="V113" s="66">
        <f t="shared" si="99"/>
        <v>4.2012815967134735E-2</v>
      </c>
      <c r="W113" s="66">
        <f t="shared" si="100"/>
        <v>0.14859633780850059</v>
      </c>
      <c r="X113" s="67">
        <f t="shared" si="101"/>
        <v>0</v>
      </c>
      <c r="Y113" s="66">
        <f t="shared" si="102"/>
        <v>0.31650577166842264</v>
      </c>
      <c r="Z113" s="10"/>
      <c r="AA113" s="59">
        <f t="shared" si="103"/>
        <v>1.3058449842888062</v>
      </c>
      <c r="AB113" s="59">
        <f t="shared" si="103"/>
        <v>0.93381541549804692</v>
      </c>
      <c r="AC113" s="59">
        <f t="shared" si="103"/>
        <v>0.71491525583117588</v>
      </c>
      <c r="AD113" s="59">
        <f t="shared" si="103"/>
        <v>0.41621708983725664</v>
      </c>
      <c r="AE113" s="59">
        <f t="shared" si="103"/>
        <v>0.16919202246302478</v>
      </c>
      <c r="AF113" s="59">
        <f t="shared" si="104"/>
        <v>0.97389203660880574</v>
      </c>
      <c r="AG113" s="59">
        <f t="shared" si="104"/>
        <v>0.53333041066563125</v>
      </c>
      <c r="AH113" s="59">
        <f t="shared" si="104"/>
        <v>0.31439859666565945</v>
      </c>
      <c r="AI113" s="59">
        <f t="shared" si="104"/>
        <v>0.14535527248593938</v>
      </c>
      <c r="AJ113" s="59">
        <f t="shared" si="104"/>
        <v>3.4787057224187873E-2</v>
      </c>
      <c r="AK113" s="59">
        <f t="shared" si="111"/>
        <v>1.3775155617906134</v>
      </c>
      <c r="AL113" s="59">
        <f t="shared" si="111"/>
        <v>1.1193532642458723</v>
      </c>
      <c r="AM113" s="59">
        <f t="shared" si="111"/>
        <v>1.1580045240208399</v>
      </c>
      <c r="AN113" s="59">
        <f t="shared" si="111"/>
        <v>0.92673602880802131</v>
      </c>
      <c r="AO113" s="59">
        <f t="shared" si="111"/>
        <v>0.5349946637027051</v>
      </c>
      <c r="AP113" s="59">
        <f t="shared" si="105"/>
        <v>2.3232345739448377</v>
      </c>
      <c r="AQ113" s="59">
        <f t="shared" si="105"/>
        <v>0.71153312453100892</v>
      </c>
      <c r="AR113" s="59">
        <f t="shared" si="105"/>
        <v>0.60957188545214513</v>
      </c>
      <c r="AS113" s="59">
        <f t="shared" si="105"/>
        <v>0.42733815746319953</v>
      </c>
      <c r="AT113" s="59">
        <f t="shared" si="105"/>
        <v>0.12960385532228272</v>
      </c>
      <c r="AV113" s="62">
        <f t="shared" si="57"/>
        <v>3.5399847679183103</v>
      </c>
      <c r="AW113" s="60">
        <f t="shared" si="106"/>
        <v>5.5417481415685339</v>
      </c>
      <c r="AX113" s="73">
        <f t="shared" si="106"/>
        <v>10.658352184136586</v>
      </c>
      <c r="AY113" s="74">
        <f t="shared" si="106"/>
        <v>14.859633780850059</v>
      </c>
      <c r="BA113" s="76">
        <f t="shared" si="58"/>
        <v>5.9804871566330631</v>
      </c>
      <c r="BB113" s="76">
        <f t="shared" si="59"/>
        <v>3.2980322149405596</v>
      </c>
      <c r="BC113" s="76">
        <f t="shared" si="60"/>
        <v>2.7968902619698204</v>
      </c>
      <c r="BD113" s="76">
        <f t="shared" si="61"/>
        <v>1.915646548594417</v>
      </c>
      <c r="BE113" s="76">
        <f t="shared" si="62"/>
        <v>0.86857759871220042</v>
      </c>
      <c r="BF113" s="77">
        <f t="shared" si="63"/>
        <v>0</v>
      </c>
      <c r="BH113" s="50">
        <v>1975</v>
      </c>
      <c r="BI113" s="78">
        <f t="shared" si="109"/>
        <v>0.31055118984198915</v>
      </c>
      <c r="BJ113" s="78">
        <f t="shared" si="110"/>
        <v>0.46766930330545736</v>
      </c>
    </row>
    <row r="114" spans="1:62">
      <c r="A114">
        <v>1976</v>
      </c>
      <c r="B114" t="s">
        <v>188</v>
      </c>
      <c r="C114" t="s">
        <v>94</v>
      </c>
      <c r="D114" s="24">
        <v>20423</v>
      </c>
      <c r="E114" s="24">
        <v>15864</v>
      </c>
      <c r="F114" s="24">
        <v>44547</v>
      </c>
      <c r="G114" s="24">
        <v>36718</v>
      </c>
      <c r="H114" s="24">
        <v>117552</v>
      </c>
      <c r="I114" s="27">
        <f t="shared" si="88"/>
        <v>0</v>
      </c>
      <c r="J114" s="24">
        <v>284874</v>
      </c>
      <c r="K114" s="24">
        <v>941347.93799999997</v>
      </c>
      <c r="L114" s="28">
        <f t="shared" si="89"/>
        <v>7.1691344243419899E-2</v>
      </c>
      <c r="M114" s="9">
        <f t="shared" si="90"/>
        <v>5.5687777754375618E-2</v>
      </c>
      <c r="N114" s="9">
        <f t="shared" si="91"/>
        <v>0.15637439710187662</v>
      </c>
      <c r="O114" s="9">
        <f t="shared" si="92"/>
        <v>0.12889207158252419</v>
      </c>
      <c r="P114" s="9">
        <f t="shared" si="93"/>
        <v>0.41264559068219636</v>
      </c>
      <c r="Q114" s="16">
        <f t="shared" si="94"/>
        <v>0</v>
      </c>
      <c r="R114" s="9">
        <f t="shared" si="95"/>
        <v>1</v>
      </c>
      <c r="S114" s="69">
        <f t="shared" si="96"/>
        <v>2.1695484927062112E-2</v>
      </c>
      <c r="T114" s="66">
        <f t="shared" si="97"/>
        <v>1.6852429754830991E-2</v>
      </c>
      <c r="U114" s="66">
        <f t="shared" si="98"/>
        <v>4.7322566079706016E-2</v>
      </c>
      <c r="V114" s="66">
        <f t="shared" si="99"/>
        <v>3.9005768768147021E-2</v>
      </c>
      <c r="W114" s="66">
        <f t="shared" si="100"/>
        <v>0.12487624952974614</v>
      </c>
      <c r="X114" s="67">
        <f t="shared" si="101"/>
        <v>0</v>
      </c>
      <c r="Y114" s="66">
        <f t="shared" si="102"/>
        <v>0.30262349180394127</v>
      </c>
      <c r="Z114" s="10"/>
      <c r="AA114" s="59">
        <f t="shared" si="103"/>
        <v>0.80031248807823197</v>
      </c>
      <c r="AB114" s="59">
        <f t="shared" si="103"/>
        <v>0.57230693349874984</v>
      </c>
      <c r="AC114" s="59">
        <f t="shared" si="103"/>
        <v>0.43814971458571972</v>
      </c>
      <c r="AD114" s="59">
        <f t="shared" si="103"/>
        <v>0.25508673598784926</v>
      </c>
      <c r="AE114" s="59">
        <f t="shared" si="103"/>
        <v>0.10369262055566039</v>
      </c>
      <c r="AF114" s="59">
        <f t="shared" si="104"/>
        <v>0.81989946223319221</v>
      </c>
      <c r="AG114" s="59">
        <f t="shared" si="104"/>
        <v>0.44899978689630127</v>
      </c>
      <c r="AH114" s="59">
        <f t="shared" si="104"/>
        <v>0.26468564342167222</v>
      </c>
      <c r="AI114" s="59">
        <f t="shared" si="104"/>
        <v>0.12237158254108599</v>
      </c>
      <c r="AJ114" s="59">
        <f t="shared" si="104"/>
        <v>2.9286500390847361E-2</v>
      </c>
      <c r="AK114" s="59">
        <f t="shared" si="111"/>
        <v>1.2740397860832251</v>
      </c>
      <c r="AL114" s="59">
        <f t="shared" si="111"/>
        <v>1.0352700418698737</v>
      </c>
      <c r="AM114" s="59">
        <f t="shared" si="111"/>
        <v>1.0710179086101494</v>
      </c>
      <c r="AN114" s="59">
        <f t="shared" si="111"/>
        <v>0.8571217666415436</v>
      </c>
      <c r="AO114" s="59">
        <f t="shared" si="111"/>
        <v>0.49480710476580975</v>
      </c>
      <c r="AP114" s="59">
        <f t="shared" si="105"/>
        <v>2.1569501710227099</v>
      </c>
      <c r="AQ114" s="59">
        <f t="shared" si="105"/>
        <v>0.6606054816236232</v>
      </c>
      <c r="AR114" s="59">
        <f t="shared" si="105"/>
        <v>0.56594206944161074</v>
      </c>
      <c r="AS114" s="59">
        <f t="shared" si="105"/>
        <v>0.39675163333147939</v>
      </c>
      <c r="AT114" s="59">
        <f t="shared" si="105"/>
        <v>0.12032752139527937</v>
      </c>
      <c r="AV114" s="62">
        <f t="shared" si="57"/>
        <v>2.1695484927062112</v>
      </c>
      <c r="AW114" s="60">
        <f t="shared" si="106"/>
        <v>3.8547914681893101</v>
      </c>
      <c r="AX114" s="73">
        <f t="shared" si="106"/>
        <v>8.5870480761599115</v>
      </c>
      <c r="AY114" s="74">
        <f t="shared" si="106"/>
        <v>12.487624952974613</v>
      </c>
      <c r="BA114" s="76">
        <f t="shared" si="58"/>
        <v>5.0512019074173589</v>
      </c>
      <c r="BB114" s="76">
        <f t="shared" si="59"/>
        <v>2.7171822438885478</v>
      </c>
      <c r="BC114" s="76">
        <f t="shared" si="60"/>
        <v>2.3397953360591521</v>
      </c>
      <c r="BD114" s="76">
        <f t="shared" si="61"/>
        <v>1.6313317185019582</v>
      </c>
      <c r="BE114" s="76">
        <f t="shared" si="62"/>
        <v>0.74811374710759682</v>
      </c>
      <c r="BF114" s="77">
        <f t="shared" si="63"/>
        <v>0</v>
      </c>
      <c r="BH114" s="50">
        <v>1976</v>
      </c>
      <c r="BI114" s="78">
        <f t="shared" si="109"/>
        <v>0.31973469455991932</v>
      </c>
      <c r="BJ114" s="78">
        <f t="shared" si="110"/>
        <v>0.46321556313623419</v>
      </c>
    </row>
    <row r="115" spans="1:62">
      <c r="A115">
        <v>1977</v>
      </c>
      <c r="B115" t="s">
        <v>188</v>
      </c>
      <c r="C115" t="s">
        <v>94</v>
      </c>
      <c r="D115" s="24">
        <v>55200</v>
      </c>
      <c r="E115" s="24">
        <v>40400</v>
      </c>
      <c r="F115" s="24">
        <v>116200</v>
      </c>
      <c r="G115" s="24">
        <v>105400</v>
      </c>
      <c r="H115" s="24">
        <v>317200</v>
      </c>
      <c r="I115" s="27">
        <f t="shared" si="88"/>
        <v>0</v>
      </c>
      <c r="J115" s="24">
        <v>752700</v>
      </c>
      <c r="K115" s="24">
        <v>2666067.48</v>
      </c>
      <c r="L115" s="28">
        <f t="shared" si="89"/>
        <v>7.3335990434436032E-2</v>
      </c>
      <c r="M115" s="9">
        <f t="shared" si="90"/>
        <v>5.3673442274478546E-2</v>
      </c>
      <c r="N115" s="9">
        <f t="shared" si="91"/>
        <v>0.15437757406669322</v>
      </c>
      <c r="O115" s="9">
        <f t="shared" si="92"/>
        <v>0.14002922811212967</v>
      </c>
      <c r="P115" s="9">
        <f t="shared" si="93"/>
        <v>0.4214162348877375</v>
      </c>
      <c r="Q115" s="16">
        <f t="shared" si="94"/>
        <v>0</v>
      </c>
      <c r="R115" s="9">
        <f t="shared" si="95"/>
        <v>1</v>
      </c>
      <c r="S115" s="69">
        <f t="shared" si="96"/>
        <v>2.0704652231833234E-2</v>
      </c>
      <c r="T115" s="66">
        <f t="shared" si="97"/>
        <v>1.5153404894312729E-2</v>
      </c>
      <c r="U115" s="66">
        <f t="shared" si="98"/>
        <v>4.3584793285127203E-2</v>
      </c>
      <c r="V115" s="66">
        <f t="shared" si="99"/>
        <v>3.953388306585548E-2</v>
      </c>
      <c r="W115" s="66">
        <f t="shared" si="100"/>
        <v>0.11897673347712864</v>
      </c>
      <c r="X115" s="67">
        <f t="shared" si="101"/>
        <v>0</v>
      </c>
      <c r="Y115" s="66">
        <f t="shared" si="102"/>
        <v>0.2823259372264651</v>
      </c>
      <c r="Z115" s="10"/>
      <c r="AA115" s="59">
        <f t="shared" si="103"/>
        <v>0.76376222048781939</v>
      </c>
      <c r="AB115" s="59">
        <f t="shared" si="103"/>
        <v>0.54616967852043818</v>
      </c>
      <c r="AC115" s="59">
        <f t="shared" si="103"/>
        <v>0.41813941916820585</v>
      </c>
      <c r="AD115" s="59">
        <f t="shared" si="103"/>
        <v>0.24343692594738733</v>
      </c>
      <c r="AE115" s="59">
        <f t="shared" si="103"/>
        <v>9.8956979059472677E-2</v>
      </c>
      <c r="AF115" s="59">
        <f t="shared" si="104"/>
        <v>0.73723900378740548</v>
      </c>
      <c r="AG115" s="59">
        <f t="shared" si="104"/>
        <v>0.40373261703401286</v>
      </c>
      <c r="AH115" s="59">
        <f t="shared" si="104"/>
        <v>0.23800061966319738</v>
      </c>
      <c r="AI115" s="59">
        <f t="shared" si="104"/>
        <v>0.11003434903927201</v>
      </c>
      <c r="AJ115" s="59">
        <f t="shared" si="104"/>
        <v>2.6333899907385116E-2</v>
      </c>
      <c r="AK115" s="59">
        <f t="shared" si="111"/>
        <v>1.1734097559278005</v>
      </c>
      <c r="AL115" s="59">
        <f t="shared" si="111"/>
        <v>0.95349923952103122</v>
      </c>
      <c r="AM115" s="59">
        <f t="shared" si="111"/>
        <v>0.986423561072718</v>
      </c>
      <c r="AN115" s="59">
        <f t="shared" si="111"/>
        <v>0.78942200548324093</v>
      </c>
      <c r="AO115" s="59">
        <f t="shared" si="111"/>
        <v>0.45572476650792965</v>
      </c>
      <c r="AP115" s="59">
        <f t="shared" si="105"/>
        <v>2.1861539596092849</v>
      </c>
      <c r="AQ115" s="59">
        <f t="shared" si="105"/>
        <v>0.66954967657242059</v>
      </c>
      <c r="AR115" s="59">
        <f t="shared" si="105"/>
        <v>0.57360457957757038</v>
      </c>
      <c r="AS115" s="59">
        <f t="shared" si="105"/>
        <v>0.40212340824628751</v>
      </c>
      <c r="AT115" s="59">
        <f t="shared" si="105"/>
        <v>0.12195668257998499</v>
      </c>
      <c r="AV115" s="62">
        <f t="shared" si="57"/>
        <v>2.0704652231833234</v>
      </c>
      <c r="AW115" s="60">
        <f t="shared" si="106"/>
        <v>3.5858057126145964</v>
      </c>
      <c r="AX115" s="73">
        <f t="shared" si="106"/>
        <v>7.9442850411273165</v>
      </c>
      <c r="AY115" s="74">
        <f t="shared" si="106"/>
        <v>11.897673347712864</v>
      </c>
      <c r="BA115" s="76">
        <f t="shared" si="58"/>
        <v>4.8605649398123099</v>
      </c>
      <c r="BB115" s="76">
        <f t="shared" si="59"/>
        <v>2.572951211647903</v>
      </c>
      <c r="BC115" s="76">
        <f t="shared" si="60"/>
        <v>2.2161681794816914</v>
      </c>
      <c r="BD115" s="76">
        <f t="shared" si="61"/>
        <v>1.5450166887161876</v>
      </c>
      <c r="BE115" s="76">
        <f t="shared" si="62"/>
        <v>0.70297232805477239</v>
      </c>
      <c r="BF115" s="77">
        <f t="shared" si="63"/>
        <v>0</v>
      </c>
      <c r="BH115" s="50">
        <v>1977</v>
      </c>
      <c r="BI115" s="78">
        <f t="shared" si="109"/>
        <v>0.31720170633402955</v>
      </c>
      <c r="BJ115" s="78">
        <f t="shared" si="110"/>
        <v>0.45594868228779772</v>
      </c>
    </row>
    <row r="116" spans="1:62">
      <c r="A116">
        <v>1978</v>
      </c>
      <c r="B116" t="s">
        <v>188</v>
      </c>
      <c r="C116" t="s">
        <v>94</v>
      </c>
      <c r="D116" s="24">
        <v>189700</v>
      </c>
      <c r="E116" s="24">
        <v>124700</v>
      </c>
      <c r="F116" s="24">
        <v>336900</v>
      </c>
      <c r="G116" s="24">
        <v>301300</v>
      </c>
      <c r="H116" s="24">
        <v>952600</v>
      </c>
      <c r="I116" s="27">
        <f t="shared" si="88"/>
        <v>0</v>
      </c>
      <c r="J116" s="24">
        <v>2128100</v>
      </c>
      <c r="K116" s="24">
        <v>6943582.0199999996</v>
      </c>
      <c r="L116" s="28">
        <f t="shared" si="89"/>
        <v>8.9140547906583337E-2</v>
      </c>
      <c r="M116" s="9">
        <f t="shared" si="90"/>
        <v>5.8596870447817299E-2</v>
      </c>
      <c r="N116" s="9">
        <f t="shared" si="91"/>
        <v>0.15831022978243503</v>
      </c>
      <c r="O116" s="9">
        <f t="shared" si="92"/>
        <v>0.14158169258963393</v>
      </c>
      <c r="P116" s="9">
        <f t="shared" si="93"/>
        <v>0.44762934072646959</v>
      </c>
      <c r="Q116" s="16">
        <f t="shared" si="94"/>
        <v>0</v>
      </c>
      <c r="R116" s="9">
        <f t="shared" si="95"/>
        <v>1</v>
      </c>
      <c r="S116" s="69">
        <f t="shared" si="96"/>
        <v>2.7320192870710847E-2</v>
      </c>
      <c r="T116" s="66">
        <f t="shared" si="97"/>
        <v>1.7959030316171021E-2</v>
      </c>
      <c r="U116" s="66">
        <f t="shared" si="98"/>
        <v>4.8519625609607188E-2</v>
      </c>
      <c r="V116" s="66">
        <f t="shared" si="99"/>
        <v>4.3392588887428453E-2</v>
      </c>
      <c r="W116" s="66">
        <f t="shared" si="100"/>
        <v>0.13719143768391751</v>
      </c>
      <c r="X116" s="67">
        <f t="shared" si="101"/>
        <v>0</v>
      </c>
      <c r="Y116" s="66">
        <f t="shared" si="102"/>
        <v>0.3064844620356339</v>
      </c>
      <c r="Z116" s="10"/>
      <c r="AA116" s="59">
        <f t="shared" si="103"/>
        <v>1.0077991621133391</v>
      </c>
      <c r="AB116" s="59">
        <f t="shared" si="103"/>
        <v>0.72068155457211136</v>
      </c>
      <c r="AC116" s="59">
        <f t="shared" si="103"/>
        <v>0.55174312761257704</v>
      </c>
      <c r="AD116" s="59">
        <f t="shared" si="103"/>
        <v>0.32121977680504638</v>
      </c>
      <c r="AE116" s="59">
        <f t="shared" si="103"/>
        <v>0.1305756659680109</v>
      </c>
      <c r="AF116" s="59">
        <f t="shared" si="104"/>
        <v>0.87373746769288252</v>
      </c>
      <c r="AG116" s="59">
        <f t="shared" si="104"/>
        <v>0.47848297854577648</v>
      </c>
      <c r="AH116" s="59">
        <f t="shared" si="104"/>
        <v>0.282066002565736</v>
      </c>
      <c r="AI116" s="59">
        <f t="shared" si="104"/>
        <v>0.13040700911767295</v>
      </c>
      <c r="AJ116" s="59">
        <f t="shared" si="104"/>
        <v>3.1209573695034035E-2</v>
      </c>
      <c r="AK116" s="59">
        <f t="shared" si="111"/>
        <v>1.3062675707057965</v>
      </c>
      <c r="AL116" s="59">
        <f t="shared" si="111"/>
        <v>1.0614579681026606</v>
      </c>
      <c r="AM116" s="59">
        <f t="shared" si="111"/>
        <v>1.0981101037383085</v>
      </c>
      <c r="AN116" s="59">
        <f t="shared" si="111"/>
        <v>0.87880329966145299</v>
      </c>
      <c r="AO116" s="59">
        <f t="shared" si="111"/>
        <v>0.50732361875250009</v>
      </c>
      <c r="AP116" s="59">
        <f t="shared" si="105"/>
        <v>2.3995335812555303</v>
      </c>
      <c r="AQ116" s="59">
        <f t="shared" si="105"/>
        <v>0.73490109248364166</v>
      </c>
      <c r="AR116" s="59">
        <f t="shared" si="105"/>
        <v>0.62959127146943084</v>
      </c>
      <c r="AS116" s="59">
        <f t="shared" si="105"/>
        <v>0.4413726753573865</v>
      </c>
      <c r="AT116" s="59">
        <f t="shared" si="105"/>
        <v>0.13386026817685637</v>
      </c>
      <c r="AV116" s="62">
        <f t="shared" si="57"/>
        <v>2.7320192870710849</v>
      </c>
      <c r="AW116" s="60">
        <f t="shared" si="106"/>
        <v>4.5279223186881872</v>
      </c>
      <c r="AX116" s="73">
        <f t="shared" si="106"/>
        <v>9.3798848796489054</v>
      </c>
      <c r="AY116" s="74">
        <f t="shared" si="106"/>
        <v>13.719143768391751</v>
      </c>
      <c r="BA116" s="76">
        <f t="shared" si="58"/>
        <v>5.5873377817675483</v>
      </c>
      <c r="BB116" s="76">
        <f t="shared" si="59"/>
        <v>2.9955235937041902</v>
      </c>
      <c r="BC116" s="76">
        <f t="shared" si="60"/>
        <v>2.5615105053860523</v>
      </c>
      <c r="BD116" s="76">
        <f t="shared" si="61"/>
        <v>1.771802760941559</v>
      </c>
      <c r="BE116" s="76">
        <f t="shared" si="62"/>
        <v>0.80296912659240138</v>
      </c>
      <c r="BF116" s="77">
        <f t="shared" si="63"/>
        <v>0</v>
      </c>
      <c r="BH116" s="50">
        <v>1978</v>
      </c>
      <c r="BI116" s="78">
        <f t="shared" si="109"/>
        <v>0.31347485200783265</v>
      </c>
      <c r="BJ116" s="78">
        <f t="shared" si="110"/>
        <v>0.45844919448842081</v>
      </c>
    </row>
    <row r="117" spans="1:62">
      <c r="A117">
        <v>1979</v>
      </c>
      <c r="B117" t="s">
        <v>188</v>
      </c>
      <c r="C117" t="s">
        <v>94</v>
      </c>
      <c r="D117" s="24">
        <v>499700</v>
      </c>
      <c r="E117" s="24">
        <v>290400</v>
      </c>
      <c r="F117" s="24">
        <v>949100</v>
      </c>
      <c r="G117" s="24">
        <v>859500</v>
      </c>
      <c r="H117" s="24">
        <v>2598700</v>
      </c>
      <c r="I117" s="27">
        <f t="shared" si="88"/>
        <v>0</v>
      </c>
      <c r="J117" s="24">
        <v>5314100</v>
      </c>
      <c r="K117" s="24">
        <v>19170770.100000001</v>
      </c>
      <c r="L117" s="28">
        <f t="shared" si="89"/>
        <v>9.4032855986902766E-2</v>
      </c>
      <c r="M117" s="9">
        <f t="shared" si="90"/>
        <v>5.4647070999793004E-2</v>
      </c>
      <c r="N117" s="9">
        <f t="shared" si="91"/>
        <v>0.17860032743079732</v>
      </c>
      <c r="O117" s="9">
        <f t="shared" si="92"/>
        <v>0.16173952315537909</v>
      </c>
      <c r="P117" s="9">
        <f t="shared" si="93"/>
        <v>0.48901977757287218</v>
      </c>
      <c r="Q117" s="16">
        <f t="shared" si="94"/>
        <v>0</v>
      </c>
      <c r="R117" s="9">
        <f t="shared" si="95"/>
        <v>1</v>
      </c>
      <c r="S117" s="69">
        <f t="shared" si="96"/>
        <v>2.6065723880335928E-2</v>
      </c>
      <c r="T117" s="66">
        <f t="shared" si="97"/>
        <v>1.5148061266458981E-2</v>
      </c>
      <c r="U117" s="66">
        <f t="shared" si="98"/>
        <v>4.950766166665365E-2</v>
      </c>
      <c r="V117" s="66">
        <f t="shared" si="99"/>
        <v>4.4833879678104323E-2</v>
      </c>
      <c r="W117" s="66">
        <f t="shared" si="100"/>
        <v>0.13555532649155289</v>
      </c>
      <c r="X117" s="67">
        <f t="shared" si="101"/>
        <v>0</v>
      </c>
      <c r="Y117" s="66">
        <f t="shared" si="102"/>
        <v>0.2771980453722096</v>
      </c>
      <c r="Z117" s="10"/>
      <c r="AA117" s="59">
        <f t="shared" si="103"/>
        <v>0.96152376415476981</v>
      </c>
      <c r="AB117" s="59">
        <f t="shared" si="103"/>
        <v>0.6875898166614639</v>
      </c>
      <c r="AC117" s="59">
        <f t="shared" si="103"/>
        <v>0.52640858303165361</v>
      </c>
      <c r="AD117" s="59">
        <f t="shared" si="103"/>
        <v>0.3064702378466635</v>
      </c>
      <c r="AE117" s="59">
        <f t="shared" si="103"/>
        <v>0.12457998633904198</v>
      </c>
      <c r="AF117" s="59">
        <f t="shared" si="104"/>
        <v>0.73697902717469144</v>
      </c>
      <c r="AG117" s="59">
        <f t="shared" si="104"/>
        <v>0.40359024659826614</v>
      </c>
      <c r="AH117" s="59">
        <f t="shared" si="104"/>
        <v>0.23791669220601455</v>
      </c>
      <c r="AI117" s="59">
        <f t="shared" si="104"/>
        <v>0.10999554702635833</v>
      </c>
      <c r="AJ117" s="59">
        <f t="shared" si="104"/>
        <v>2.6324613640567568E-2</v>
      </c>
      <c r="AK117" s="59">
        <f t="shared" si="111"/>
        <v>1.3328679297108805</v>
      </c>
      <c r="AL117" s="59">
        <f t="shared" si="111"/>
        <v>1.0830731131568103</v>
      </c>
      <c r="AM117" s="59">
        <f t="shared" si="111"/>
        <v>1.1204716195882094</v>
      </c>
      <c r="AN117" s="59">
        <f t="shared" si="111"/>
        <v>0.89669893129932354</v>
      </c>
      <c r="AO117" s="59">
        <f t="shared" si="111"/>
        <v>0.51765457291014128</v>
      </c>
      <c r="AP117" s="59">
        <f t="shared" si="105"/>
        <v>2.4792344182245603</v>
      </c>
      <c r="AQ117" s="59">
        <f t="shared" si="105"/>
        <v>0.75931093305347175</v>
      </c>
      <c r="AR117" s="59">
        <f t="shared" si="105"/>
        <v>0.65050323189227843</v>
      </c>
      <c r="AS117" s="59">
        <f t="shared" si="105"/>
        <v>0.45603292929842004</v>
      </c>
      <c r="AT117" s="59">
        <f t="shared" si="105"/>
        <v>0.13830645534170197</v>
      </c>
      <c r="AV117" s="62">
        <f t="shared" si="57"/>
        <v>2.6065723880335927</v>
      </c>
      <c r="AW117" s="60">
        <f t="shared" si="106"/>
        <v>4.121378514679491</v>
      </c>
      <c r="AX117" s="73">
        <f t="shared" si="106"/>
        <v>9.0721446813448559</v>
      </c>
      <c r="AY117" s="74">
        <f t="shared" si="106"/>
        <v>13.555532649155289</v>
      </c>
      <c r="BA117" s="76">
        <f t="shared" si="58"/>
        <v>5.5106051392649018</v>
      </c>
      <c r="BB117" s="76">
        <f t="shared" si="59"/>
        <v>2.9335641094700122</v>
      </c>
      <c r="BC117" s="76">
        <f t="shared" si="60"/>
        <v>2.5353001267181559</v>
      </c>
      <c r="BD117" s="76">
        <f t="shared" si="61"/>
        <v>1.7691976454707654</v>
      </c>
      <c r="BE117" s="76">
        <f t="shared" si="62"/>
        <v>0.8068656282314528</v>
      </c>
      <c r="BF117" s="77">
        <f t="shared" si="63"/>
        <v>0</v>
      </c>
      <c r="BH117" s="50">
        <v>1979</v>
      </c>
      <c r="BI117" s="78">
        <f t="shared" si="109"/>
        <v>0.31825250972393077</v>
      </c>
      <c r="BJ117" s="78">
        <f t="shared" si="110"/>
        <v>0.46007653654102265</v>
      </c>
    </row>
    <row r="118" spans="1:62" ht="16" thickBot="1">
      <c r="A118" s="21">
        <v>1980</v>
      </c>
      <c r="B118" s="21" t="s">
        <v>188</v>
      </c>
      <c r="C118" s="92" t="s">
        <v>94</v>
      </c>
      <c r="D118" s="29">
        <v>1140000</v>
      </c>
      <c r="E118" s="29">
        <v>628000</v>
      </c>
      <c r="F118" s="29">
        <v>509000</v>
      </c>
      <c r="G118" s="29">
        <v>2066000</v>
      </c>
      <c r="H118" s="29">
        <v>4343000</v>
      </c>
      <c r="I118" s="30">
        <f t="shared" si="88"/>
        <v>0</v>
      </c>
      <c r="J118" s="29">
        <v>12439000</v>
      </c>
      <c r="K118" s="29">
        <v>38400000</v>
      </c>
      <c r="L118" s="31">
        <f t="shared" si="89"/>
        <v>9.1647238523997102E-2</v>
      </c>
      <c r="M118" s="22">
        <f t="shared" si="90"/>
        <v>5.0486373502693145E-2</v>
      </c>
      <c r="N118" s="22">
        <f t="shared" si="91"/>
        <v>4.091968807781976E-2</v>
      </c>
      <c r="O118" s="22">
        <f t="shared" si="92"/>
        <v>0.16609052174612107</v>
      </c>
      <c r="P118" s="22">
        <f t="shared" si="93"/>
        <v>0.34914382185063109</v>
      </c>
      <c r="Q118" s="23">
        <f t="shared" si="94"/>
        <v>0</v>
      </c>
      <c r="R118" s="22">
        <f t="shared" si="95"/>
        <v>1</v>
      </c>
      <c r="S118" s="70">
        <f t="shared" si="96"/>
        <v>2.9687499999999999E-2</v>
      </c>
      <c r="T118" s="71">
        <f t="shared" si="97"/>
        <v>1.6354166666666666E-2</v>
      </c>
      <c r="U118" s="71">
        <f t="shared" si="98"/>
        <v>1.3255208333333334E-2</v>
      </c>
      <c r="V118" s="71">
        <f t="shared" si="99"/>
        <v>5.3802083333333334E-2</v>
      </c>
      <c r="W118" s="71">
        <f t="shared" si="100"/>
        <v>0.11309895833333333</v>
      </c>
      <c r="X118" s="72">
        <f t="shared" si="101"/>
        <v>0</v>
      </c>
      <c r="Y118" s="71">
        <f t="shared" si="102"/>
        <v>0.32393229166666665</v>
      </c>
      <c r="Z118" s="10"/>
      <c r="AA118" s="59">
        <f t="shared" si="103"/>
        <v>1.0951254175557101</v>
      </c>
      <c r="AB118" s="59">
        <f t="shared" si="103"/>
        <v>0.78312893882593115</v>
      </c>
      <c r="AC118" s="59">
        <f t="shared" si="103"/>
        <v>0.59955192038774907</v>
      </c>
      <c r="AD118" s="59">
        <f t="shared" si="103"/>
        <v>0.34905361645976146</v>
      </c>
      <c r="AE118" s="59">
        <f t="shared" si="103"/>
        <v>0.14189010677084804</v>
      </c>
      <c r="AF118" s="59">
        <f t="shared" si="104"/>
        <v>0.79565811282661958</v>
      </c>
      <c r="AG118" s="59">
        <f t="shared" si="104"/>
        <v>0.4357245486274729</v>
      </c>
      <c r="AH118" s="59">
        <f t="shared" si="104"/>
        <v>0.25685988250750863</v>
      </c>
      <c r="AI118" s="59">
        <f t="shared" si="104"/>
        <v>0.11875351419678695</v>
      </c>
      <c r="AJ118" s="59">
        <f t="shared" si="104"/>
        <v>2.8420608508278544E-2</v>
      </c>
      <c r="AK118" s="59">
        <f t="shared" si="111"/>
        <v>0.35686278637224517</v>
      </c>
      <c r="AL118" s="59">
        <f t="shared" si="111"/>
        <v>0.28998258596396786</v>
      </c>
      <c r="AM118" s="59">
        <f t="shared" si="111"/>
        <v>0.29999568247095965</v>
      </c>
      <c r="AN118" s="59">
        <f t="shared" si="111"/>
        <v>0.24008266087541291</v>
      </c>
      <c r="AO118" s="59">
        <f t="shared" si="111"/>
        <v>0.13859711765074778</v>
      </c>
      <c r="AP118" s="59">
        <f t="shared" si="105"/>
        <v>2.9751602522439997</v>
      </c>
      <c r="AQ118" s="59">
        <f t="shared" si="105"/>
        <v>0.91119729966187279</v>
      </c>
      <c r="AR118" s="59">
        <f t="shared" si="105"/>
        <v>0.78062459332430534</v>
      </c>
      <c r="AS118" s="59">
        <f t="shared" si="105"/>
        <v>0.54725403737121148</v>
      </c>
      <c r="AT118" s="59">
        <f t="shared" si="105"/>
        <v>0.16597215073194449</v>
      </c>
      <c r="AV118" s="62">
        <f t="shared" si="57"/>
        <v>2.96875</v>
      </c>
      <c r="AW118" s="60">
        <f t="shared" si="106"/>
        <v>4.6041666666666661</v>
      </c>
      <c r="AX118" s="73">
        <f t="shared" si="106"/>
        <v>5.9296875</v>
      </c>
      <c r="AY118" s="74">
        <f t="shared" si="106"/>
        <v>11.309895833333332</v>
      </c>
      <c r="BA118" s="76">
        <f t="shared" si="58"/>
        <v>5.2228065689985748</v>
      </c>
      <c r="BB118" s="76">
        <f t="shared" si="59"/>
        <v>2.4200333730792445</v>
      </c>
      <c r="BC118" s="76">
        <f t="shared" si="60"/>
        <v>1.9370320786905224</v>
      </c>
      <c r="BD118" s="76">
        <f t="shared" si="61"/>
        <v>1.2551438289031727</v>
      </c>
      <c r="BE118" s="76">
        <f t="shared" si="62"/>
        <v>0.47487998366181883</v>
      </c>
      <c r="BF118" s="77">
        <f t="shared" si="63"/>
        <v>0</v>
      </c>
      <c r="BH118" s="50">
        <v>1980</v>
      </c>
      <c r="BI118" s="78">
        <f t="shared" si="109"/>
        <v>0.24515855410244339</v>
      </c>
      <c r="BJ118" s="78">
        <f t="shared" si="110"/>
        <v>0.37087953633747739</v>
      </c>
    </row>
    <row r="119" spans="1:62">
      <c r="A119">
        <v>1981</v>
      </c>
      <c r="B119" t="s">
        <v>189</v>
      </c>
      <c r="C119" t="s">
        <v>94</v>
      </c>
      <c r="D119" s="24">
        <v>2240</v>
      </c>
      <c r="E119" s="24">
        <v>1268</v>
      </c>
      <c r="F119" s="24">
        <v>789</v>
      </c>
      <c r="G119" s="24">
        <v>4541</v>
      </c>
      <c r="H119" s="24">
        <v>8838</v>
      </c>
      <c r="I119" s="27">
        <f t="shared" si="88"/>
        <v>0</v>
      </c>
      <c r="J119" s="24">
        <v>26847</v>
      </c>
      <c r="K119" s="24">
        <v>74740</v>
      </c>
      <c r="L119" s="28">
        <f t="shared" si="89"/>
        <v>8.3435765634894035E-2</v>
      </c>
      <c r="M119" s="9">
        <f t="shared" si="90"/>
        <v>4.7230603046895372E-2</v>
      </c>
      <c r="N119" s="9">
        <f t="shared" si="91"/>
        <v>2.9388758520505084E-2</v>
      </c>
      <c r="O119" s="9">
        <f t="shared" si="92"/>
        <v>0.16914366595895258</v>
      </c>
      <c r="P119" s="9">
        <f t="shared" si="93"/>
        <v>0.32919879316124706</v>
      </c>
      <c r="Q119" s="16">
        <f t="shared" si="94"/>
        <v>0</v>
      </c>
      <c r="R119" s="9">
        <f t="shared" si="95"/>
        <v>1</v>
      </c>
      <c r="S119" s="69">
        <f t="shared" si="96"/>
        <v>2.9970564624029972E-2</v>
      </c>
      <c r="T119" s="66">
        <f t="shared" si="97"/>
        <v>1.6965480331816964E-2</v>
      </c>
      <c r="U119" s="66">
        <f t="shared" si="98"/>
        <v>1.0556596200160556E-2</v>
      </c>
      <c r="V119" s="66">
        <f t="shared" si="99"/>
        <v>6.0757291945410755E-2</v>
      </c>
      <c r="W119" s="66">
        <f t="shared" si="100"/>
        <v>0.11824993310141825</v>
      </c>
      <c r="X119" s="67">
        <f t="shared" si="101"/>
        <v>0</v>
      </c>
      <c r="Y119" s="66">
        <f t="shared" si="102"/>
        <v>0.35920524484880922</v>
      </c>
      <c r="Z119" s="10"/>
      <c r="AA119" s="59">
        <f t="shared" si="103"/>
        <v>1.1055672285733464</v>
      </c>
      <c r="AB119" s="59">
        <f t="shared" si="103"/>
        <v>0.79059592320103023</v>
      </c>
      <c r="AC119" s="59">
        <f t="shared" si="103"/>
        <v>0.60526853306753037</v>
      </c>
      <c r="AD119" s="59">
        <f t="shared" si="103"/>
        <v>0.35238177580997565</v>
      </c>
      <c r="AE119" s="59">
        <f t="shared" si="103"/>
        <v>0.1432430017511146</v>
      </c>
      <c r="AF119" s="59">
        <f t="shared" si="104"/>
        <v>0.82539956569746453</v>
      </c>
      <c r="AG119" s="59">
        <f t="shared" si="104"/>
        <v>0.45201179677936604</v>
      </c>
      <c r="AH119" s="59">
        <f t="shared" si="104"/>
        <v>0.26646122505257297</v>
      </c>
      <c r="AI119" s="59">
        <f t="shared" si="104"/>
        <v>0.12319248363453161</v>
      </c>
      <c r="AJ119" s="59">
        <f t="shared" si="104"/>
        <v>2.9482962017761193E-2</v>
      </c>
      <c r="AK119" s="59">
        <f t="shared" si="111"/>
        <v>0.28420951522295584</v>
      </c>
      <c r="AL119" s="59">
        <f t="shared" si="111"/>
        <v>0.2309453754417255</v>
      </c>
      <c r="AM119" s="59">
        <f t="shared" si="111"/>
        <v>0.2389199175144994</v>
      </c>
      <c r="AN119" s="59">
        <f t="shared" si="111"/>
        <v>0.19120451688023157</v>
      </c>
      <c r="AO119" s="59">
        <f t="shared" si="111"/>
        <v>0.1103802949566433</v>
      </c>
      <c r="AP119" s="59">
        <f t="shared" si="105"/>
        <v>3.3597710131417573</v>
      </c>
      <c r="AQ119" s="59">
        <f t="shared" si="105"/>
        <v>1.0289913870514866</v>
      </c>
      <c r="AR119" s="59">
        <f t="shared" si="105"/>
        <v>0.8815390293072114</v>
      </c>
      <c r="AS119" s="59">
        <f t="shared" si="105"/>
        <v>0.61799973638320871</v>
      </c>
      <c r="AT119" s="59">
        <f t="shared" si="105"/>
        <v>0.18742802865741204</v>
      </c>
      <c r="AV119" s="62">
        <f t="shared" si="57"/>
        <v>2.9970564624029974</v>
      </c>
      <c r="AW119" s="60">
        <f t="shared" si="106"/>
        <v>4.6936044955846938</v>
      </c>
      <c r="AX119" s="73">
        <f t="shared" si="106"/>
        <v>5.7492641156007496</v>
      </c>
      <c r="AY119" s="74">
        <f t="shared" si="106"/>
        <v>11.824993310141824</v>
      </c>
      <c r="BA119" s="76">
        <f t="shared" si="58"/>
        <v>5.5749473226355244</v>
      </c>
      <c r="BB119" s="76">
        <f t="shared" si="59"/>
        <v>2.5025444824736081</v>
      </c>
      <c r="BC119" s="76">
        <f t="shared" si="60"/>
        <v>1.9921887049418141</v>
      </c>
      <c r="BD119" s="76">
        <f t="shared" si="61"/>
        <v>1.2847785127079474</v>
      </c>
      <c r="BE119" s="76">
        <f t="shared" si="62"/>
        <v>0.47053428738293113</v>
      </c>
      <c r="BF119" s="77">
        <f t="shared" si="63"/>
        <v>0</v>
      </c>
      <c r="BH119" s="50">
        <v>1981</v>
      </c>
      <c r="BI119" s="78">
        <f t="shared" si="109"/>
        <v>0.23618961708583427</v>
      </c>
      <c r="BJ119" s="78">
        <f t="shared" si="110"/>
        <v>0.3573466419768821</v>
      </c>
    </row>
    <row r="120" spans="1:62">
      <c r="A120">
        <v>1982</v>
      </c>
      <c r="B120" t="s">
        <v>189</v>
      </c>
      <c r="C120" t="s">
        <v>94</v>
      </c>
      <c r="D120" s="24">
        <v>4817</v>
      </c>
      <c r="E120" s="24">
        <v>2746</v>
      </c>
      <c r="F120" s="24">
        <v>1871</v>
      </c>
      <c r="G120" s="24">
        <v>9852</v>
      </c>
      <c r="H120" s="24">
        <v>19286</v>
      </c>
      <c r="I120" s="27">
        <f t="shared" si="88"/>
        <v>0</v>
      </c>
      <c r="J120" s="24">
        <v>71118</v>
      </c>
      <c r="K120" s="24">
        <v>218520</v>
      </c>
      <c r="L120" s="28">
        <f t="shared" si="89"/>
        <v>6.7732500913973953E-2</v>
      </c>
      <c r="M120" s="9">
        <f t="shared" si="90"/>
        <v>3.8611884473691613E-2</v>
      </c>
      <c r="N120" s="9">
        <f t="shared" si="91"/>
        <v>2.630838887482775E-2</v>
      </c>
      <c r="O120" s="9">
        <f t="shared" si="92"/>
        <v>0.13853032987429342</v>
      </c>
      <c r="P120" s="9">
        <f t="shared" si="93"/>
        <v>0.27118310413678676</v>
      </c>
      <c r="Q120" s="16">
        <f t="shared" si="94"/>
        <v>0</v>
      </c>
      <c r="R120" s="9">
        <f t="shared" si="95"/>
        <v>1</v>
      </c>
      <c r="S120" s="69">
        <f t="shared" si="96"/>
        <v>2.204374885593996E-2</v>
      </c>
      <c r="T120" s="66">
        <f t="shared" si="97"/>
        <v>1.2566355482335713E-2</v>
      </c>
      <c r="U120" s="66">
        <f t="shared" si="98"/>
        <v>8.5621453413875157E-3</v>
      </c>
      <c r="V120" s="66">
        <f t="shared" si="99"/>
        <v>4.5085118066996159E-2</v>
      </c>
      <c r="W120" s="66">
        <f t="shared" si="100"/>
        <v>8.8257367746659349E-2</v>
      </c>
      <c r="X120" s="67">
        <f t="shared" si="101"/>
        <v>0</v>
      </c>
      <c r="Y120" s="66">
        <f t="shared" si="102"/>
        <v>0.3254530477759473</v>
      </c>
      <c r="Z120" s="10"/>
      <c r="AA120" s="59">
        <f t="shared" si="103"/>
        <v>0.81315939942246596</v>
      </c>
      <c r="AB120" s="59">
        <f t="shared" si="103"/>
        <v>0.58149381555528745</v>
      </c>
      <c r="AC120" s="59">
        <f t="shared" si="103"/>
        <v>0.44518305546523118</v>
      </c>
      <c r="AD120" s="59">
        <f t="shared" si="103"/>
        <v>0.25918148239146349</v>
      </c>
      <c r="AE120" s="59">
        <f t="shared" si="103"/>
        <v>0.10535713275954797</v>
      </c>
      <c r="AF120" s="59">
        <f t="shared" si="104"/>
        <v>0.61137463571059436</v>
      </c>
      <c r="AG120" s="59">
        <f t="shared" si="104"/>
        <v>0.33480578265068622</v>
      </c>
      <c r="AH120" s="59">
        <f t="shared" si="104"/>
        <v>0.19736820949240283</v>
      </c>
      <c r="AI120" s="59">
        <f t="shared" si="104"/>
        <v>9.1248848357101189E-2</v>
      </c>
      <c r="AJ120" s="59">
        <f t="shared" si="104"/>
        <v>2.1838072022786634E-2</v>
      </c>
      <c r="AK120" s="59">
        <f t="shared" si="111"/>
        <v>0.23051399623556929</v>
      </c>
      <c r="AL120" s="59">
        <f t="shared" si="111"/>
        <v>0.18731301576385828</v>
      </c>
      <c r="AM120" s="59">
        <f t="shared" si="111"/>
        <v>0.19378093278592468</v>
      </c>
      <c r="AN120" s="59">
        <f t="shared" si="111"/>
        <v>0.15508037178057699</v>
      </c>
      <c r="AO120" s="59">
        <f t="shared" si="111"/>
        <v>8.9526217572822323E-2</v>
      </c>
      <c r="AP120" s="59">
        <f t="shared" si="105"/>
        <v>2.4931274577159459</v>
      </c>
      <c r="AQ120" s="59">
        <f t="shared" si="105"/>
        <v>0.76356593076631696</v>
      </c>
      <c r="AR120" s="59">
        <f t="shared" si="105"/>
        <v>0.65414849714977896</v>
      </c>
      <c r="AS120" s="59">
        <f t="shared" si="105"/>
        <v>0.45858842927435706</v>
      </c>
      <c r="AT120" s="59">
        <f t="shared" si="105"/>
        <v>0.13908149179321744</v>
      </c>
      <c r="AV120" s="62">
        <f t="shared" si="57"/>
        <v>2.204374885593996</v>
      </c>
      <c r="AW120" s="60">
        <f t="shared" si="106"/>
        <v>3.4610104338275671</v>
      </c>
      <c r="AX120" s="73">
        <f t="shared" si="106"/>
        <v>4.317224967966319</v>
      </c>
      <c r="AY120" s="74">
        <f t="shared" si="106"/>
        <v>8.8257367746659341</v>
      </c>
      <c r="BA120" s="76">
        <f t="shared" si="58"/>
        <v>4.1481754890845757</v>
      </c>
      <c r="BB120" s="76">
        <f t="shared" si="59"/>
        <v>1.8671785447361489</v>
      </c>
      <c r="BC120" s="76">
        <f t="shared" si="60"/>
        <v>1.4904806948933378</v>
      </c>
      <c r="BD120" s="76">
        <f t="shared" si="61"/>
        <v>0.96409913180349871</v>
      </c>
      <c r="BE120" s="76">
        <f t="shared" si="62"/>
        <v>0.35580291414837434</v>
      </c>
      <c r="BF120" s="77">
        <f t="shared" si="63"/>
        <v>0</v>
      </c>
      <c r="BH120" s="50">
        <v>1982</v>
      </c>
      <c r="BI120" s="78">
        <f t="shared" si="109"/>
        <v>0.23871688869733157</v>
      </c>
      <c r="BJ120" s="78">
        <f t="shared" si="110"/>
        <v>0.3593099421216287</v>
      </c>
    </row>
    <row r="121" spans="1:62">
      <c r="A121">
        <v>1983</v>
      </c>
      <c r="B121" t="s">
        <v>189</v>
      </c>
      <c r="C121" t="s">
        <v>94</v>
      </c>
      <c r="D121" s="24">
        <v>27285</v>
      </c>
      <c r="E121" s="24">
        <v>13019</v>
      </c>
      <c r="F121" s="24">
        <v>12454</v>
      </c>
      <c r="G121" s="24">
        <v>48543</v>
      </c>
      <c r="H121" s="24">
        <v>101301</v>
      </c>
      <c r="I121" s="27">
        <f t="shared" si="88"/>
        <v>0</v>
      </c>
      <c r="J121" s="24">
        <v>339627</v>
      </c>
      <c r="K121" s="24">
        <v>1095000</v>
      </c>
      <c r="L121" s="28">
        <f t="shared" si="89"/>
        <v>8.033813566059235E-2</v>
      </c>
      <c r="M121" s="9">
        <f t="shared" si="90"/>
        <v>3.8333230279100308E-2</v>
      </c>
      <c r="N121" s="9">
        <f t="shared" si="91"/>
        <v>3.666964051739114E-2</v>
      </c>
      <c r="O121" s="9">
        <f t="shared" si="92"/>
        <v>0.14293033239406761</v>
      </c>
      <c r="P121" s="9">
        <f t="shared" si="93"/>
        <v>0.29827133885115142</v>
      </c>
      <c r="Q121" s="16">
        <f t="shared" si="94"/>
        <v>0</v>
      </c>
      <c r="R121" s="9">
        <f t="shared" si="95"/>
        <v>1</v>
      </c>
      <c r="S121" s="69">
        <f t="shared" si="96"/>
        <v>2.4917808219178082E-2</v>
      </c>
      <c r="T121" s="66">
        <f t="shared" si="97"/>
        <v>1.1889497716894978E-2</v>
      </c>
      <c r="U121" s="66">
        <f t="shared" si="98"/>
        <v>1.1373515981735159E-2</v>
      </c>
      <c r="V121" s="66">
        <f t="shared" si="99"/>
        <v>4.4331506849315069E-2</v>
      </c>
      <c r="W121" s="66">
        <f t="shared" si="100"/>
        <v>9.2512328767123286E-2</v>
      </c>
      <c r="X121" s="67">
        <f t="shared" si="101"/>
        <v>0</v>
      </c>
      <c r="Y121" s="66">
        <f t="shared" si="102"/>
        <v>0.31016164383561645</v>
      </c>
      <c r="Z121" s="10"/>
      <c r="AA121" s="59">
        <f t="shared" si="103"/>
        <v>0.9191789517675959</v>
      </c>
      <c r="AB121" s="59">
        <f t="shared" si="103"/>
        <v>0.6573088575512589</v>
      </c>
      <c r="AC121" s="59">
        <f t="shared" si="103"/>
        <v>0.50322592908334673</v>
      </c>
      <c r="AD121" s="59">
        <f t="shared" si="103"/>
        <v>0.29297350983258535</v>
      </c>
      <c r="AE121" s="59">
        <f t="shared" si="103"/>
        <v>0.11909357368302124</v>
      </c>
      <c r="AF121" s="59">
        <f t="shared" si="104"/>
        <v>0.57844435052521137</v>
      </c>
      <c r="AG121" s="59">
        <f t="shared" si="104"/>
        <v>0.31677224108645707</v>
      </c>
      <c r="AH121" s="59">
        <f t="shared" si="104"/>
        <v>0.18673742593436551</v>
      </c>
      <c r="AI121" s="59">
        <f t="shared" si="104"/>
        <v>8.6333939520975525E-2</v>
      </c>
      <c r="AJ121" s="59">
        <f t="shared" si="104"/>
        <v>2.066181462248828E-2</v>
      </c>
      <c r="AK121" s="59">
        <f t="shared" si="111"/>
        <v>0.30620300353065766</v>
      </c>
      <c r="AL121" s="59">
        <f t="shared" si="111"/>
        <v>0.24881703047942122</v>
      </c>
      <c r="AM121" s="59">
        <f t="shared" si="111"/>
        <v>0.25740868066590217</v>
      </c>
      <c r="AN121" s="59">
        <f t="shared" si="111"/>
        <v>0.20600083467095093</v>
      </c>
      <c r="AO121" s="59">
        <f t="shared" si="111"/>
        <v>0.11892204882658386</v>
      </c>
      <c r="AP121" s="59">
        <f t="shared" si="105"/>
        <v>2.4514540874377198</v>
      </c>
      <c r="AQ121" s="59">
        <f t="shared" si="105"/>
        <v>0.75080269811802902</v>
      </c>
      <c r="AR121" s="59">
        <f t="shared" si="105"/>
        <v>0.64321420959287945</v>
      </c>
      <c r="AS121" s="59">
        <f t="shared" si="105"/>
        <v>0.45092298667561859</v>
      </c>
      <c r="AT121" s="59">
        <f t="shared" si="105"/>
        <v>0.13675670310726043</v>
      </c>
      <c r="AV121" s="62">
        <f t="shared" si="57"/>
        <v>2.4917808219178084</v>
      </c>
      <c r="AW121" s="60">
        <f t="shared" si="106"/>
        <v>3.680730593607306</v>
      </c>
      <c r="AX121" s="73">
        <f t="shared" si="106"/>
        <v>4.8180821917808219</v>
      </c>
      <c r="AY121" s="74">
        <f t="shared" si="106"/>
        <v>9.2512328767123293</v>
      </c>
      <c r="BA121" s="76">
        <f t="shared" si="58"/>
        <v>4.2552803932611845</v>
      </c>
      <c r="BB121" s="76">
        <f t="shared" si="59"/>
        <v>1.9737008272351662</v>
      </c>
      <c r="BC121" s="76">
        <f t="shared" si="60"/>
        <v>1.5905862452764938</v>
      </c>
      <c r="BD121" s="76">
        <f t="shared" si="61"/>
        <v>1.0362312707001304</v>
      </c>
      <c r="BE121" s="76">
        <f t="shared" si="62"/>
        <v>0.39543414023935375</v>
      </c>
      <c r="BF121" s="77">
        <f t="shared" si="63"/>
        <v>0</v>
      </c>
      <c r="BH121" s="50">
        <v>1983</v>
      </c>
      <c r="BI121" s="78">
        <f t="shared" si="109"/>
        <v>0.24860905305428119</v>
      </c>
      <c r="BJ121" s="78">
        <f t="shared" si="110"/>
        <v>0.37379117197433187</v>
      </c>
    </row>
    <row r="122" spans="1:62">
      <c r="A122">
        <v>1984</v>
      </c>
      <c r="B122" t="s">
        <v>189</v>
      </c>
      <c r="C122" t="s">
        <v>94</v>
      </c>
      <c r="D122" s="24">
        <v>266875</v>
      </c>
      <c r="E122" s="24">
        <v>100763</v>
      </c>
      <c r="F122" s="24">
        <v>108752</v>
      </c>
      <c r="G122" s="24">
        <v>343665</v>
      </c>
      <c r="H122" s="24">
        <v>820055</v>
      </c>
      <c r="I122" s="27">
        <f t="shared" si="88"/>
        <v>0</v>
      </c>
      <c r="J122" s="24">
        <v>2396805</v>
      </c>
      <c r="K122" s="24">
        <v>7909200</v>
      </c>
      <c r="L122" s="28">
        <f t="shared" si="89"/>
        <v>0.11134614622382713</v>
      </c>
      <c r="M122" s="9">
        <f t="shared" si="90"/>
        <v>4.204054981527492E-2</v>
      </c>
      <c r="N122" s="9">
        <f t="shared" si="91"/>
        <v>4.5373737120875501E-2</v>
      </c>
      <c r="O122" s="9">
        <f t="shared" si="92"/>
        <v>0.14338463078973884</v>
      </c>
      <c r="P122" s="9">
        <f t="shared" si="93"/>
        <v>0.34214506394971639</v>
      </c>
      <c r="Q122" s="16">
        <f t="shared" si="94"/>
        <v>0</v>
      </c>
      <c r="R122" s="9">
        <f t="shared" si="95"/>
        <v>1</v>
      </c>
      <c r="S122" s="69">
        <f t="shared" si="96"/>
        <v>3.3742350680220502E-2</v>
      </c>
      <c r="T122" s="66">
        <f t="shared" si="97"/>
        <v>1.2739973701512163E-2</v>
      </c>
      <c r="U122" s="66">
        <f t="shared" si="98"/>
        <v>1.375006321751884E-2</v>
      </c>
      <c r="V122" s="66">
        <f t="shared" si="99"/>
        <v>4.3451297223486569E-2</v>
      </c>
      <c r="W122" s="66">
        <f t="shared" si="100"/>
        <v>0.10368368482273807</v>
      </c>
      <c r="X122" s="67">
        <f t="shared" si="101"/>
        <v>0</v>
      </c>
      <c r="Y122" s="66">
        <f t="shared" si="102"/>
        <v>0.3030401304809589</v>
      </c>
      <c r="Z122" s="10"/>
      <c r="AA122" s="59">
        <f t="shared" si="103"/>
        <v>1.2447025137848482</v>
      </c>
      <c r="AB122" s="59">
        <f t="shared" si="103"/>
        <v>0.8900921694886238</v>
      </c>
      <c r="AC122" s="59">
        <f t="shared" si="103"/>
        <v>0.68144138606225091</v>
      </c>
      <c r="AD122" s="59">
        <f t="shared" si="103"/>
        <v>0.3967289105780028</v>
      </c>
      <c r="AE122" s="59">
        <f t="shared" si="103"/>
        <v>0.16127008810832452</v>
      </c>
      <c r="AF122" s="59">
        <f t="shared" si="104"/>
        <v>0.61982145831170021</v>
      </c>
      <c r="AG122" s="59">
        <f t="shared" si="104"/>
        <v>0.33943149802500455</v>
      </c>
      <c r="AH122" s="59">
        <f t="shared" si="104"/>
        <v>0.20009507147735014</v>
      </c>
      <c r="AI122" s="59">
        <f t="shared" si="104"/>
        <v>9.2509552988283339E-2</v>
      </c>
      <c r="AJ122" s="59">
        <f t="shared" si="104"/>
        <v>2.2139789348877951E-2</v>
      </c>
      <c r="AK122" s="59">
        <f t="shared" si="111"/>
        <v>0.37018549608600076</v>
      </c>
      <c r="AL122" s="59">
        <f t="shared" si="111"/>
        <v>0.300808466280926</v>
      </c>
      <c r="AM122" s="59">
        <f t="shared" si="111"/>
        <v>0.31119538035363986</v>
      </c>
      <c r="AN122" s="59">
        <f t="shared" si="111"/>
        <v>0.24904563409731881</v>
      </c>
      <c r="AO122" s="59">
        <f t="shared" si="111"/>
        <v>0.14377134493399851</v>
      </c>
      <c r="AP122" s="59">
        <f t="shared" si="105"/>
        <v>2.4027800486243369</v>
      </c>
      <c r="AQ122" s="59">
        <f t="shared" si="105"/>
        <v>0.73589538255513143</v>
      </c>
      <c r="AR122" s="59">
        <f t="shared" si="105"/>
        <v>0.63044308181060627</v>
      </c>
      <c r="AS122" s="59">
        <f t="shared" si="105"/>
        <v>0.44196983390487427</v>
      </c>
      <c r="AT122" s="59">
        <f t="shared" si="105"/>
        <v>0.13404137545370828</v>
      </c>
      <c r="AV122" s="62">
        <f t="shared" si="57"/>
        <v>3.3742350680220503</v>
      </c>
      <c r="AW122" s="60">
        <f t="shared" si="106"/>
        <v>4.6482324381732667</v>
      </c>
      <c r="AX122" s="73">
        <f t="shared" si="106"/>
        <v>6.0232387599251505</v>
      </c>
      <c r="AY122" s="74">
        <f t="shared" si="106"/>
        <v>10.368368482273809</v>
      </c>
      <c r="BA122" s="76">
        <f t="shared" si="58"/>
        <v>4.6374895168068857</v>
      </c>
      <c r="BB122" s="76">
        <f t="shared" si="59"/>
        <v>2.2662275163496859</v>
      </c>
      <c r="BC122" s="76">
        <f t="shared" si="60"/>
        <v>1.8231749197038472</v>
      </c>
      <c r="BD122" s="76">
        <f t="shared" si="61"/>
        <v>1.1802539315684792</v>
      </c>
      <c r="BE122" s="76">
        <f t="shared" si="62"/>
        <v>0.46122259784490927</v>
      </c>
      <c r="BF122" s="77">
        <f t="shared" si="63"/>
        <v>0</v>
      </c>
      <c r="BH122" s="50">
        <v>1984</v>
      </c>
      <c r="BI122" s="78">
        <f t="shared" si="109"/>
        <v>0.25297769997835934</v>
      </c>
      <c r="BJ122" s="78">
        <f t="shared" si="110"/>
        <v>0.39313833769249851</v>
      </c>
    </row>
    <row r="123" spans="1:62">
      <c r="A123">
        <v>1985</v>
      </c>
      <c r="B123" t="s">
        <v>189</v>
      </c>
      <c r="C123" t="s">
        <v>94</v>
      </c>
      <c r="D123" s="24">
        <v>1921500</v>
      </c>
      <c r="E123" s="24">
        <v>595600</v>
      </c>
      <c r="F123" s="24">
        <v>829400</v>
      </c>
      <c r="G123" s="24">
        <v>2683700</v>
      </c>
      <c r="H123" s="24">
        <v>6030200</v>
      </c>
      <c r="I123" s="27">
        <f t="shared" si="88"/>
        <v>0</v>
      </c>
      <c r="J123" s="24">
        <v>18820500</v>
      </c>
      <c r="K123" s="24">
        <v>53050000</v>
      </c>
      <c r="L123" s="28">
        <f t="shared" si="89"/>
        <v>0.10209611859408624</v>
      </c>
      <c r="M123" s="9">
        <f t="shared" si="90"/>
        <v>3.1646343083339974E-2</v>
      </c>
      <c r="N123" s="9">
        <f t="shared" si="91"/>
        <v>4.4068967349432803E-2</v>
      </c>
      <c r="O123" s="9">
        <f t="shared" si="92"/>
        <v>0.14259451130416301</v>
      </c>
      <c r="P123" s="9">
        <f t="shared" si="93"/>
        <v>0.32040594033102204</v>
      </c>
      <c r="Q123" s="16">
        <f t="shared" si="94"/>
        <v>0</v>
      </c>
      <c r="R123" s="9">
        <f t="shared" si="95"/>
        <v>1</v>
      </c>
      <c r="S123" s="69">
        <f t="shared" si="96"/>
        <v>3.6220546654099905E-2</v>
      </c>
      <c r="T123" s="66">
        <f t="shared" si="97"/>
        <v>1.1227144203581526E-2</v>
      </c>
      <c r="U123" s="66">
        <f t="shared" si="98"/>
        <v>1.5634307257304431E-2</v>
      </c>
      <c r="V123" s="66">
        <f t="shared" si="99"/>
        <v>5.0588124410933084E-2</v>
      </c>
      <c r="W123" s="66">
        <f t="shared" si="100"/>
        <v>0.11367012252591895</v>
      </c>
      <c r="X123" s="67">
        <f t="shared" si="101"/>
        <v>0</v>
      </c>
      <c r="Y123" s="66">
        <f t="shared" si="102"/>
        <v>0.35476908576814326</v>
      </c>
      <c r="Z123" s="10"/>
      <c r="AA123" s="59">
        <f t="shared" si="103"/>
        <v>1.3361192851761596</v>
      </c>
      <c r="AB123" s="59">
        <f t="shared" si="103"/>
        <v>0.95546469944995005</v>
      </c>
      <c r="AC123" s="59">
        <f t="shared" si="103"/>
        <v>0.73148962708074639</v>
      </c>
      <c r="AD123" s="59">
        <f t="shared" si="103"/>
        <v>0.42586653641307232</v>
      </c>
      <c r="AE123" s="59">
        <f t="shared" si="103"/>
        <v>0.17311451729006211</v>
      </c>
      <c r="AF123" s="59">
        <f t="shared" si="104"/>
        <v>0.54621972195387503</v>
      </c>
      <c r="AG123" s="59">
        <f t="shared" si="104"/>
        <v>0.29912513674279395</v>
      </c>
      <c r="AH123" s="59">
        <f t="shared" si="104"/>
        <v>0.17633444734940987</v>
      </c>
      <c r="AI123" s="59">
        <f t="shared" si="104"/>
        <v>8.1524351301058437E-2</v>
      </c>
      <c r="AJ123" s="59">
        <f t="shared" si="104"/>
        <v>1.9510763011015293E-2</v>
      </c>
      <c r="AK123" s="59">
        <f t="shared" si="111"/>
        <v>0.42091397664501484</v>
      </c>
      <c r="AL123" s="59">
        <f t="shared" si="111"/>
        <v>0.34202984473864317</v>
      </c>
      <c r="AM123" s="59">
        <f t="shared" si="111"/>
        <v>0.35384013269871051</v>
      </c>
      <c r="AN123" s="59">
        <f t="shared" si="111"/>
        <v>0.28317367731130294</v>
      </c>
      <c r="AO123" s="59">
        <f t="shared" si="111"/>
        <v>0.16347309433677168</v>
      </c>
      <c r="AP123" s="59">
        <f t="shared" si="105"/>
        <v>2.7974339961987069</v>
      </c>
      <c r="AQ123" s="59">
        <f t="shared" si="105"/>
        <v>0.8567653797458481</v>
      </c>
      <c r="AR123" s="59">
        <f t="shared" si="105"/>
        <v>0.73399265602151098</v>
      </c>
      <c r="AS123" s="59">
        <f t="shared" si="105"/>
        <v>0.51456288700568176</v>
      </c>
      <c r="AT123" s="59">
        <f t="shared" si="105"/>
        <v>0.15605752212156121</v>
      </c>
      <c r="AV123" s="62">
        <f t="shared" si="57"/>
        <v>3.6220546654099905</v>
      </c>
      <c r="AW123" s="60">
        <f t="shared" si="106"/>
        <v>4.7447690857681435</v>
      </c>
      <c r="AX123" s="73">
        <f t="shared" si="106"/>
        <v>6.3081998114985867</v>
      </c>
      <c r="AY123" s="74">
        <f t="shared" si="106"/>
        <v>11.367012252591895</v>
      </c>
      <c r="BA123" s="76">
        <f t="shared" si="58"/>
        <v>5.1006869799737569</v>
      </c>
      <c r="BB123" s="76">
        <f t="shared" si="59"/>
        <v>2.4533850606772356</v>
      </c>
      <c r="BC123" s="76">
        <f t="shared" si="60"/>
        <v>1.9956568631503777</v>
      </c>
      <c r="BD123" s="76">
        <f t="shared" si="61"/>
        <v>1.3051274520311154</v>
      </c>
      <c r="BE123" s="76">
        <f t="shared" si="62"/>
        <v>0.51215589675941031</v>
      </c>
      <c r="BF123" s="77">
        <f t="shared" si="63"/>
        <v>0</v>
      </c>
      <c r="BH123" s="50">
        <v>1985</v>
      </c>
      <c r="BI123" s="78">
        <f t="shared" si="109"/>
        <v>0.25663524938396087</v>
      </c>
      <c r="BJ123" s="78">
        <f t="shared" si="110"/>
        <v>0.39125256479876075</v>
      </c>
    </row>
    <row r="124" spans="1:62">
      <c r="A124">
        <v>1986</v>
      </c>
      <c r="B124" t="s">
        <v>190</v>
      </c>
      <c r="C124" t="s">
        <v>94</v>
      </c>
      <c r="D124" s="24">
        <v>3430.9</v>
      </c>
      <c r="E124" s="24">
        <v>1817</v>
      </c>
      <c r="F124" s="24">
        <v>1478.3</v>
      </c>
      <c r="G124" s="24">
        <v>5116.8999999999996</v>
      </c>
      <c r="H124" s="24">
        <v>11843.099999999999</v>
      </c>
      <c r="I124" s="27">
        <f t="shared" si="88"/>
        <v>0</v>
      </c>
      <c r="J124" s="24">
        <v>32764.5</v>
      </c>
      <c r="K124" s="24">
        <v>99841</v>
      </c>
      <c r="L124" s="28">
        <f t="shared" si="89"/>
        <v>0.10471394344488701</v>
      </c>
      <c r="M124" s="9">
        <f t="shared" si="90"/>
        <v>5.5456362831723359E-2</v>
      </c>
      <c r="N124" s="9">
        <f t="shared" si="91"/>
        <v>4.511895496650338E-2</v>
      </c>
      <c r="O124" s="9">
        <f t="shared" si="92"/>
        <v>0.15617207648522027</v>
      </c>
      <c r="P124" s="9">
        <f t="shared" si="93"/>
        <v>0.361461337728334</v>
      </c>
      <c r="Q124" s="16">
        <f t="shared" si="94"/>
        <v>0</v>
      </c>
      <c r="R124" s="9">
        <f t="shared" si="95"/>
        <v>1</v>
      </c>
      <c r="S124" s="69">
        <f t="shared" si="96"/>
        <v>3.4363638184713698E-2</v>
      </c>
      <c r="T124" s="66">
        <f t="shared" si="97"/>
        <v>1.8198936308730883E-2</v>
      </c>
      <c r="U124" s="66">
        <f t="shared" si="98"/>
        <v>1.4806542402419846E-2</v>
      </c>
      <c r="V124" s="66">
        <f t="shared" si="99"/>
        <v>5.1250488276359404E-2</v>
      </c>
      <c r="W124" s="66">
        <f t="shared" si="100"/>
        <v>0.11861960517222382</v>
      </c>
      <c r="X124" s="67">
        <f t="shared" si="101"/>
        <v>0</v>
      </c>
      <c r="Y124" s="66">
        <f t="shared" si="102"/>
        <v>0.32816678518844966</v>
      </c>
      <c r="Z124" s="10"/>
      <c r="AA124" s="59">
        <f t="shared" si="103"/>
        <v>1.2676208375837621</v>
      </c>
      <c r="AB124" s="59">
        <f t="shared" si="103"/>
        <v>0.90648116230039866</v>
      </c>
      <c r="AC124" s="59">
        <f t="shared" si="103"/>
        <v>0.69398855629995393</v>
      </c>
      <c r="AD124" s="59">
        <f t="shared" si="103"/>
        <v>0.40403375774615807</v>
      </c>
      <c r="AE124" s="59">
        <f t="shared" si="103"/>
        <v>0.16423950454109701</v>
      </c>
      <c r="AF124" s="59">
        <f t="shared" si="104"/>
        <v>0.88540930357340097</v>
      </c>
      <c r="AG124" s="59">
        <f t="shared" si="104"/>
        <v>0.48487480103675262</v>
      </c>
      <c r="AH124" s="59">
        <f t="shared" si="104"/>
        <v>0.28583398575422658</v>
      </c>
      <c r="AI124" s="59">
        <f t="shared" si="104"/>
        <v>0.13214905322631101</v>
      </c>
      <c r="AJ124" s="59">
        <f t="shared" si="104"/>
        <v>3.1626487282397121E-2</v>
      </c>
      <c r="AK124" s="59">
        <f t="shared" si="111"/>
        <v>0.39862851230928792</v>
      </c>
      <c r="AL124" s="59">
        <f t="shared" si="111"/>
        <v>0.32392093334674221</v>
      </c>
      <c r="AM124" s="59">
        <f t="shared" si="111"/>
        <v>0.33510592073298062</v>
      </c>
      <c r="AN124" s="59">
        <f t="shared" si="111"/>
        <v>0.26818093001210863</v>
      </c>
      <c r="AO124" s="59">
        <f t="shared" si="111"/>
        <v>0.15481794384086525</v>
      </c>
      <c r="AP124" s="59">
        <f t="shared" si="105"/>
        <v>2.8340615489410403</v>
      </c>
      <c r="AQ124" s="59">
        <f t="shared" si="105"/>
        <v>0.86798323838955105</v>
      </c>
      <c r="AR124" s="59">
        <f t="shared" si="105"/>
        <v>0.74360301850278665</v>
      </c>
      <c r="AS124" s="59">
        <f t="shared" si="105"/>
        <v>0.52130019673619132</v>
      </c>
      <c r="AT124" s="59">
        <f t="shared" si="105"/>
        <v>0.15810082506637155</v>
      </c>
      <c r="AV124" s="62">
        <f t="shared" si="57"/>
        <v>3.4363638184713698</v>
      </c>
      <c r="AW124" s="60">
        <f t="shared" si="106"/>
        <v>5.2562574493444583</v>
      </c>
      <c r="AX124" s="73">
        <f t="shared" si="106"/>
        <v>6.7369116895864432</v>
      </c>
      <c r="AY124" s="74">
        <f t="shared" si="106"/>
        <v>11.861960517222384</v>
      </c>
      <c r="BA124" s="76">
        <f t="shared" si="58"/>
        <v>5.3857202024074908</v>
      </c>
      <c r="BB124" s="76">
        <f t="shared" si="59"/>
        <v>2.5832601350734445</v>
      </c>
      <c r="BC124" s="76">
        <f t="shared" si="60"/>
        <v>2.0585314812899478</v>
      </c>
      <c r="BD124" s="76">
        <f t="shared" si="61"/>
        <v>1.3256639377207691</v>
      </c>
      <c r="BE124" s="76">
        <f t="shared" si="62"/>
        <v>0.50878476073073098</v>
      </c>
      <c r="BF124" s="77">
        <f t="shared" si="63"/>
        <v>0</v>
      </c>
      <c r="BH124" s="50">
        <v>1986</v>
      </c>
      <c r="BI124" s="78">
        <f t="shared" si="109"/>
        <v>0.24715908663777572</v>
      </c>
      <c r="BJ124" s="78">
        <f t="shared" si="110"/>
        <v>0.38222027954028431</v>
      </c>
    </row>
    <row r="125" spans="1:62">
      <c r="A125">
        <v>1987</v>
      </c>
      <c r="B125" t="s">
        <v>190</v>
      </c>
      <c r="C125" t="s">
        <v>94</v>
      </c>
      <c r="D125" s="24">
        <v>8743.2119999999995</v>
      </c>
      <c r="E125" s="24">
        <v>4245.34</v>
      </c>
      <c r="F125" s="24">
        <v>3703.91</v>
      </c>
      <c r="G125" s="24">
        <v>12787.402</v>
      </c>
      <c r="H125" s="24">
        <v>29479.864000000001</v>
      </c>
      <c r="I125" s="27">
        <f t="shared" si="88"/>
        <v>0</v>
      </c>
      <c r="J125" s="24">
        <v>79707.394</v>
      </c>
      <c r="K125" s="24">
        <v>233323</v>
      </c>
      <c r="L125" s="28">
        <f t="shared" si="89"/>
        <v>0.10969135435540647</v>
      </c>
      <c r="M125" s="9">
        <f t="shared" si="90"/>
        <v>5.3261558143526809E-2</v>
      </c>
      <c r="N125" s="9">
        <f t="shared" si="91"/>
        <v>4.6468838261102853E-2</v>
      </c>
      <c r="O125" s="9">
        <f t="shared" si="92"/>
        <v>0.16042930722336751</v>
      </c>
      <c r="P125" s="9">
        <f t="shared" si="93"/>
        <v>0.36985105798340367</v>
      </c>
      <c r="Q125" s="16">
        <f t="shared" si="94"/>
        <v>0</v>
      </c>
      <c r="R125" s="9">
        <f t="shared" si="95"/>
        <v>1</v>
      </c>
      <c r="S125" s="69">
        <f t="shared" si="96"/>
        <v>3.7472568070871709E-2</v>
      </c>
      <c r="T125" s="66">
        <f t="shared" si="97"/>
        <v>1.8195120069603082E-2</v>
      </c>
      <c r="U125" s="66">
        <f t="shared" si="98"/>
        <v>1.5874603018133659E-2</v>
      </c>
      <c r="V125" s="66">
        <f t="shared" si="99"/>
        <v>5.4805578532763591E-2</v>
      </c>
      <c r="W125" s="66">
        <f t="shared" si="100"/>
        <v>0.12634786969137204</v>
      </c>
      <c r="X125" s="67">
        <f t="shared" si="101"/>
        <v>0</v>
      </c>
      <c r="Y125" s="66">
        <f t="shared" si="102"/>
        <v>0.34161824595089213</v>
      </c>
      <c r="Z125" s="10"/>
      <c r="AA125" s="59">
        <f t="shared" si="103"/>
        <v>1.3823043959746746</v>
      </c>
      <c r="AB125" s="59">
        <f t="shared" si="103"/>
        <v>0.98849187262060578</v>
      </c>
      <c r="AC125" s="59">
        <f t="shared" si="103"/>
        <v>0.75677474185269167</v>
      </c>
      <c r="AD125" s="59">
        <f t="shared" si="103"/>
        <v>0.44058729779106887</v>
      </c>
      <c r="AE125" s="59">
        <f t="shared" si="103"/>
        <v>0.17909849884812998</v>
      </c>
      <c r="AF125" s="59">
        <f t="shared" si="104"/>
        <v>0.88522363702832951</v>
      </c>
      <c r="AG125" s="59">
        <f t="shared" si="104"/>
        <v>0.48477312486423291</v>
      </c>
      <c r="AH125" s="59">
        <f t="shared" si="104"/>
        <v>0.28577404758960062</v>
      </c>
      <c r="AI125" s="59">
        <f t="shared" si="104"/>
        <v>0.13212134213490057</v>
      </c>
      <c r="AJ125" s="59">
        <f t="shared" si="104"/>
        <v>3.1619855343244498E-2</v>
      </c>
      <c r="AK125" s="59">
        <f t="shared" si="111"/>
        <v>0.42738332911436167</v>
      </c>
      <c r="AL125" s="59">
        <f t="shared" si="111"/>
        <v>0.34728676597059449</v>
      </c>
      <c r="AM125" s="59">
        <f t="shared" si="111"/>
        <v>0.3592785753811662</v>
      </c>
      <c r="AN125" s="59">
        <f t="shared" si="111"/>
        <v>0.28752599258286948</v>
      </c>
      <c r="AO125" s="59">
        <f t="shared" si="111"/>
        <v>0.165985638764374</v>
      </c>
      <c r="AP125" s="59">
        <f t="shared" si="105"/>
        <v>3.0306517656890346</v>
      </c>
      <c r="AQ125" s="59">
        <f t="shared" si="105"/>
        <v>0.92819259165232237</v>
      </c>
      <c r="AR125" s="59">
        <f t="shared" si="105"/>
        <v>0.79518449478954856</v>
      </c>
      <c r="AS125" s="59">
        <f t="shared" si="105"/>
        <v>0.55746120343889793</v>
      </c>
      <c r="AT125" s="59">
        <f t="shared" si="105"/>
        <v>0.16906779770655586</v>
      </c>
      <c r="AV125" s="62">
        <f t="shared" si="57"/>
        <v>3.747256807087171</v>
      </c>
      <c r="AW125" s="60">
        <f t="shared" si="106"/>
        <v>5.5667688140474798</v>
      </c>
      <c r="AX125" s="73">
        <f t="shared" si="106"/>
        <v>7.1542291158608453</v>
      </c>
      <c r="AY125" s="74">
        <f t="shared" si="106"/>
        <v>12.634786969137204</v>
      </c>
      <c r="BA125" s="76">
        <f t="shared" si="58"/>
        <v>5.7255631278064012</v>
      </c>
      <c r="BB125" s="76">
        <f t="shared" si="59"/>
        <v>2.7487443551077555</v>
      </c>
      <c r="BC125" s="76">
        <f t="shared" si="60"/>
        <v>2.1970118596130073</v>
      </c>
      <c r="BD125" s="76">
        <f t="shared" si="61"/>
        <v>1.417695835947737</v>
      </c>
      <c r="BE125" s="76">
        <f t="shared" si="62"/>
        <v>0.5457717906623043</v>
      </c>
      <c r="BF125" s="77">
        <f t="shared" si="63"/>
        <v>0</v>
      </c>
      <c r="BH125" s="50">
        <v>1987</v>
      </c>
      <c r="BI125" s="78">
        <f t="shared" si="109"/>
        <v>0.2484154959265624</v>
      </c>
      <c r="BJ125" s="78">
        <f t="shared" si="110"/>
        <v>0.38371978625877706</v>
      </c>
    </row>
    <row r="126" spans="1:62">
      <c r="A126">
        <v>1988</v>
      </c>
      <c r="B126" t="s">
        <v>190</v>
      </c>
      <c r="C126" t="s">
        <v>94</v>
      </c>
      <c r="D126" s="24">
        <v>37221.445</v>
      </c>
      <c r="E126" s="24">
        <v>18360.261999999999</v>
      </c>
      <c r="F126" s="24">
        <v>16563.803</v>
      </c>
      <c r="G126" s="24">
        <v>51959.150999999998</v>
      </c>
      <c r="H126" s="24">
        <v>124104.66099999999</v>
      </c>
      <c r="I126" s="27">
        <f t="shared" si="88"/>
        <v>0</v>
      </c>
      <c r="J126" s="24">
        <v>364786.66800000001</v>
      </c>
      <c r="K126" s="24">
        <v>1110600</v>
      </c>
      <c r="L126" s="28">
        <f t="shared" si="89"/>
        <v>0.10203619886678533</v>
      </c>
      <c r="M126" s="9">
        <f t="shared" si="90"/>
        <v>5.0331504988005753E-2</v>
      </c>
      <c r="N126" s="9">
        <f t="shared" si="91"/>
        <v>4.5406821172532544E-2</v>
      </c>
      <c r="O126" s="9">
        <f t="shared" si="92"/>
        <v>0.14243708873702587</v>
      </c>
      <c r="P126" s="9">
        <f t="shared" si="93"/>
        <v>0.3402116137643495</v>
      </c>
      <c r="Q126" s="16">
        <f t="shared" si="94"/>
        <v>0</v>
      </c>
      <c r="R126" s="9">
        <f t="shared" si="95"/>
        <v>1</v>
      </c>
      <c r="S126" s="69">
        <f t="shared" si="96"/>
        <v>3.3514717269944171E-2</v>
      </c>
      <c r="T126" s="66">
        <f t="shared" si="97"/>
        <v>1.6531840446605436E-2</v>
      </c>
      <c r="U126" s="66">
        <f t="shared" si="98"/>
        <v>1.491428327030434E-2</v>
      </c>
      <c r="V126" s="66">
        <f t="shared" si="99"/>
        <v>4.6784756888168556E-2</v>
      </c>
      <c r="W126" s="66">
        <f t="shared" si="100"/>
        <v>0.1117455978750225</v>
      </c>
      <c r="X126" s="67">
        <f t="shared" si="101"/>
        <v>0</v>
      </c>
      <c r="Y126" s="66">
        <f t="shared" si="102"/>
        <v>0.32845909238249593</v>
      </c>
      <c r="Z126" s="10"/>
      <c r="AA126" s="59">
        <f t="shared" si="103"/>
        <v>1.2363054734992567</v>
      </c>
      <c r="AB126" s="59">
        <f t="shared" si="103"/>
        <v>0.88408740953810483</v>
      </c>
      <c r="AC126" s="59">
        <f t="shared" si="103"/>
        <v>0.67684423075191535</v>
      </c>
      <c r="AD126" s="59">
        <f t="shared" si="103"/>
        <v>0.39405248901727785</v>
      </c>
      <c r="AE126" s="59">
        <f t="shared" si="103"/>
        <v>0.16018212418786235</v>
      </c>
      <c r="AF126" s="59">
        <f t="shared" si="104"/>
        <v>0.80430224537866157</v>
      </c>
      <c r="AG126" s="59">
        <f t="shared" si="104"/>
        <v>0.4404583164277332</v>
      </c>
      <c r="AH126" s="59">
        <f t="shared" si="104"/>
        <v>0.2596504414622951</v>
      </c>
      <c r="AI126" s="59">
        <f t="shared" si="104"/>
        <v>0.12004366772025328</v>
      </c>
      <c r="AJ126" s="59">
        <f t="shared" si="104"/>
        <v>2.8729373671600378E-2</v>
      </c>
      <c r="AK126" s="59">
        <f t="shared" si="111"/>
        <v>0.4015291612732681</v>
      </c>
      <c r="AL126" s="59">
        <f t="shared" si="111"/>
        <v>0.32627796725352581</v>
      </c>
      <c r="AM126" s="59">
        <f t="shared" si="111"/>
        <v>0.33754434300279446</v>
      </c>
      <c r="AN126" s="59">
        <f t="shared" si="111"/>
        <v>0.27013236778632205</v>
      </c>
      <c r="AO126" s="59">
        <f t="shared" si="111"/>
        <v>0.15594448771452354</v>
      </c>
      <c r="AP126" s="59">
        <f t="shared" si="105"/>
        <v>2.5871144848091898</v>
      </c>
      <c r="AQ126" s="59">
        <f t="shared" si="105"/>
        <v>0.79235117862851767</v>
      </c>
      <c r="AR126" s="59">
        <f t="shared" si="105"/>
        <v>0.6788088779635808</v>
      </c>
      <c r="AS126" s="59">
        <f t="shared" si="105"/>
        <v>0.47587649972316759</v>
      </c>
      <c r="AT126" s="59">
        <f t="shared" si="105"/>
        <v>0.14432464769240022</v>
      </c>
      <c r="AV126" s="62">
        <f t="shared" si="57"/>
        <v>3.3514717269944172</v>
      </c>
      <c r="AW126" s="60">
        <f t="shared" si="106"/>
        <v>5.0046557716549609</v>
      </c>
      <c r="AX126" s="73">
        <f t="shared" si="106"/>
        <v>6.4960840986853947</v>
      </c>
      <c r="AY126" s="74">
        <f t="shared" si="106"/>
        <v>11.17455978750225</v>
      </c>
      <c r="BA126" s="76">
        <f t="shared" si="58"/>
        <v>5.0292513649603761</v>
      </c>
      <c r="BB126" s="76">
        <f t="shared" si="59"/>
        <v>2.4431748718478814</v>
      </c>
      <c r="BC126" s="76">
        <f t="shared" si="60"/>
        <v>1.9528478931805857</v>
      </c>
      <c r="BD126" s="76">
        <f t="shared" si="61"/>
        <v>1.2601050242470206</v>
      </c>
      <c r="BE126" s="76">
        <f t="shared" si="62"/>
        <v>0.4891806332663865</v>
      </c>
      <c r="BF126" s="77">
        <f t="shared" si="63"/>
        <v>0</v>
      </c>
      <c r="BH126" s="50">
        <v>1988</v>
      </c>
      <c r="BI126" s="78">
        <f t="shared" si="109"/>
        <v>0.25049602428055079</v>
      </c>
      <c r="BJ126" s="78">
        <f t="shared" si="110"/>
        <v>0.38829792974485211</v>
      </c>
    </row>
    <row r="127" spans="1:62">
      <c r="A127">
        <v>1989</v>
      </c>
      <c r="B127" t="s">
        <v>190</v>
      </c>
      <c r="C127" t="s">
        <v>94</v>
      </c>
      <c r="D127" s="24">
        <v>1033788.002890083</v>
      </c>
      <c r="E127" s="24">
        <v>1164853.8460874483</v>
      </c>
      <c r="F127" s="24">
        <v>891556.4139737864</v>
      </c>
      <c r="G127" s="24">
        <v>2297749.4209432635</v>
      </c>
      <c r="H127" s="24">
        <v>5387947.6838945812</v>
      </c>
      <c r="I127" s="27">
        <f t="shared" si="88"/>
        <v>0</v>
      </c>
      <c r="J127" s="24">
        <v>10287781.229103846</v>
      </c>
      <c r="K127" s="24">
        <v>32440000</v>
      </c>
      <c r="L127" s="28">
        <f t="shared" si="89"/>
        <v>0.10048697380592868</v>
      </c>
      <c r="M127" s="9">
        <f t="shared" si="90"/>
        <v>0.11322692620952216</v>
      </c>
      <c r="N127" s="9">
        <f t="shared" si="91"/>
        <v>8.6661680893018816E-2</v>
      </c>
      <c r="O127" s="9">
        <f t="shared" si="92"/>
        <v>0.22334742251740292</v>
      </c>
      <c r="P127" s="9">
        <f t="shared" si="93"/>
        <v>0.52372300342587252</v>
      </c>
      <c r="Q127" s="16">
        <f t="shared" si="94"/>
        <v>0</v>
      </c>
      <c r="R127" s="9">
        <f t="shared" ref="R127:R147" si="112">+J127/$J127</f>
        <v>1</v>
      </c>
      <c r="S127" s="69">
        <f t="shared" si="96"/>
        <v>3.1867694293775679E-2</v>
      </c>
      <c r="T127" s="66">
        <f t="shared" si="97"/>
        <v>3.5907948399736385E-2</v>
      </c>
      <c r="U127" s="66">
        <f t="shared" si="98"/>
        <v>2.7483243340745575E-2</v>
      </c>
      <c r="V127" s="66">
        <f t="shared" si="99"/>
        <v>7.0830746638201714E-2</v>
      </c>
      <c r="W127" s="66">
        <f t="shared" si="100"/>
        <v>0.16608963267245935</v>
      </c>
      <c r="X127" s="67">
        <f t="shared" si="101"/>
        <v>0</v>
      </c>
      <c r="Y127" s="66">
        <f t="shared" si="102"/>
        <v>0.31713259029296692</v>
      </c>
      <c r="Z127" s="10"/>
      <c r="AA127" s="59">
        <f t="shared" si="103"/>
        <v>1.17554937330556</v>
      </c>
      <c r="AB127" s="59">
        <f t="shared" si="103"/>
        <v>0.84064045861435721</v>
      </c>
      <c r="AC127" s="59">
        <f t="shared" si="103"/>
        <v>0.64358188840969843</v>
      </c>
      <c r="AD127" s="59">
        <f t="shared" si="103"/>
        <v>0.37468745908131385</v>
      </c>
      <c r="AE127" s="59">
        <f t="shared" si="103"/>
        <v>0.15231024996663836</v>
      </c>
      <c r="AF127" s="59">
        <f t="shared" si="104"/>
        <v>1.7469829580153815</v>
      </c>
      <c r="AG127" s="59">
        <f t="shared" si="104"/>
        <v>0.95669653657765441</v>
      </c>
      <c r="AH127" s="59">
        <f t="shared" si="104"/>
        <v>0.56397318157708864</v>
      </c>
      <c r="AI127" s="59">
        <f t="shared" si="104"/>
        <v>0.26074058966006147</v>
      </c>
      <c r="AJ127" s="59">
        <f t="shared" si="104"/>
        <v>6.2401574143452224E-2</v>
      </c>
      <c r="AK127" s="59">
        <f t="shared" si="111"/>
        <v>0.73991645777916859</v>
      </c>
      <c r="AL127" s="59">
        <f t="shared" si="111"/>
        <v>0.60124758315452609</v>
      </c>
      <c r="AM127" s="59">
        <f t="shared" si="111"/>
        <v>0.62200865766770363</v>
      </c>
      <c r="AN127" s="59">
        <f t="shared" si="111"/>
        <v>0.49778547607884976</v>
      </c>
      <c r="AO127" s="59">
        <f t="shared" si="111"/>
        <v>0.28736615939430943</v>
      </c>
      <c r="AP127" s="59">
        <f t="shared" si="105"/>
        <v>3.9168152788645365</v>
      </c>
      <c r="AQ127" s="59">
        <f t="shared" si="105"/>
        <v>1.1995963923905737</v>
      </c>
      <c r="AR127" s="59">
        <f t="shared" si="105"/>
        <v>1.0276966868873378</v>
      </c>
      <c r="AS127" s="59">
        <f t="shared" si="105"/>
        <v>0.72046303165657932</v>
      </c>
      <c r="AT127" s="59">
        <f t="shared" si="105"/>
        <v>0.21850327402114453</v>
      </c>
      <c r="AV127" s="62">
        <f t="shared" si="57"/>
        <v>3.1867694293775681</v>
      </c>
      <c r="AW127" s="60">
        <f t="shared" si="106"/>
        <v>6.7775642693512061</v>
      </c>
      <c r="AX127" s="73">
        <f t="shared" si="106"/>
        <v>9.5258886034257628</v>
      </c>
      <c r="AY127" s="74">
        <f t="shared" si="106"/>
        <v>16.608963267245933</v>
      </c>
      <c r="BA127" s="76">
        <f t="shared" si="58"/>
        <v>7.5792640679646466</v>
      </c>
      <c r="BB127" s="76">
        <f t="shared" si="59"/>
        <v>3.5981809707371113</v>
      </c>
      <c r="BC127" s="76">
        <f t="shared" si="60"/>
        <v>2.8572604145418286</v>
      </c>
      <c r="BD127" s="76">
        <f t="shared" si="61"/>
        <v>1.8536765564768043</v>
      </c>
      <c r="BE127" s="76">
        <f t="shared" si="62"/>
        <v>0.72058125752554458</v>
      </c>
      <c r="BF127" s="77">
        <f t="shared" si="63"/>
        <v>0</v>
      </c>
      <c r="BH127" s="50">
        <v>1989</v>
      </c>
      <c r="BI127" s="78">
        <f t="shared" si="109"/>
        <v>0.25219306362773103</v>
      </c>
      <c r="BJ127" s="78">
        <f t="shared" si="110"/>
        <v>0.3769838851002224</v>
      </c>
    </row>
    <row r="128" spans="1:62">
      <c r="A128">
        <v>1990</v>
      </c>
      <c r="B128" t="s">
        <v>190</v>
      </c>
      <c r="C128" t="s">
        <v>94</v>
      </c>
      <c r="D128" s="24">
        <v>24230253.856115002</v>
      </c>
      <c r="E128" s="24">
        <v>29002890.728908207</v>
      </c>
      <c r="F128" s="24">
        <v>20082267.785737481</v>
      </c>
      <c r="G128" s="24">
        <v>54667146.979019471</v>
      </c>
      <c r="H128" s="24">
        <v>127982559.34978016</v>
      </c>
      <c r="I128" s="27">
        <f t="shared" si="88"/>
        <v>0</v>
      </c>
      <c r="J128" s="24">
        <v>209312978.27588284</v>
      </c>
      <c r="K128" s="24">
        <v>689220000</v>
      </c>
      <c r="L128" s="28">
        <f t="shared" si="89"/>
        <v>0.11576087663412138</v>
      </c>
      <c r="M128" s="9">
        <f t="shared" si="90"/>
        <v>0.13856231451965317</v>
      </c>
      <c r="N128" s="9">
        <f t="shared" si="91"/>
        <v>9.5943729582158313E-2</v>
      </c>
      <c r="O128" s="9">
        <f t="shared" si="92"/>
        <v>0.26117418723537533</v>
      </c>
      <c r="P128" s="9">
        <f t="shared" si="93"/>
        <v>0.61144110797130813</v>
      </c>
      <c r="Q128" s="16">
        <f t="shared" si="94"/>
        <v>0</v>
      </c>
      <c r="R128" s="9">
        <f t="shared" si="112"/>
        <v>1</v>
      </c>
      <c r="S128" s="69">
        <f t="shared" si="96"/>
        <v>3.515605155990105E-2</v>
      </c>
      <c r="T128" s="66">
        <f t="shared" si="97"/>
        <v>4.2080744506700629E-2</v>
      </c>
      <c r="U128" s="66">
        <f t="shared" si="98"/>
        <v>2.913767416171539E-2</v>
      </c>
      <c r="V128" s="66">
        <f t="shared" si="99"/>
        <v>7.9317412406806925E-2</v>
      </c>
      <c r="W128" s="66">
        <f t="shared" si="100"/>
        <v>0.18569188263512398</v>
      </c>
      <c r="X128" s="67">
        <f t="shared" si="101"/>
        <v>0</v>
      </c>
      <c r="Y128" s="66">
        <f t="shared" si="102"/>
        <v>0.30369545032918782</v>
      </c>
      <c r="Z128" s="10"/>
      <c r="AA128" s="59">
        <f t="shared" si="103"/>
        <v>1.2968517269607314</v>
      </c>
      <c r="AB128" s="59">
        <f t="shared" si="103"/>
        <v>0.92738429815292744</v>
      </c>
      <c r="AC128" s="59">
        <f t="shared" si="103"/>
        <v>0.70999168761227438</v>
      </c>
      <c r="AD128" s="59">
        <f t="shared" si="103"/>
        <v>0.41335063368182906</v>
      </c>
      <c r="AE128" s="59">
        <f t="shared" si="103"/>
        <v>0.1680268095823427</v>
      </c>
      <c r="AF128" s="59">
        <f t="shared" si="104"/>
        <v>2.0473000210266838</v>
      </c>
      <c r="AG128" s="59">
        <f t="shared" si="104"/>
        <v>1.1211585267418176</v>
      </c>
      <c r="AH128" s="59">
        <f t="shared" si="104"/>
        <v>0.66092362332654953</v>
      </c>
      <c r="AI128" s="59">
        <f t="shared" si="104"/>
        <v>0.30556349290320539</v>
      </c>
      <c r="AJ128" s="59">
        <f t="shared" si="104"/>
        <v>7.3128786671806265E-2</v>
      </c>
      <c r="AK128" s="59">
        <f t="shared" si="111"/>
        <v>0.78445780166334556</v>
      </c>
      <c r="AL128" s="59">
        <f t="shared" si="111"/>
        <v>0.63744136568126752</v>
      </c>
      <c r="AM128" s="59">
        <f t="shared" si="111"/>
        <v>0.65945221123220787</v>
      </c>
      <c r="AN128" s="59">
        <f t="shared" si="111"/>
        <v>0.52775106724454079</v>
      </c>
      <c r="AO128" s="59">
        <f t="shared" si="111"/>
        <v>0.3046649703501772</v>
      </c>
      <c r="AP128" s="59">
        <f t="shared" si="105"/>
        <v>4.3861129176269884</v>
      </c>
      <c r="AQ128" s="59">
        <f t="shared" si="105"/>
        <v>1.3433273866640776</v>
      </c>
      <c r="AR128" s="59">
        <f t="shared" si="105"/>
        <v>1.150831324132737</v>
      </c>
      <c r="AS128" s="59">
        <f t="shared" si="105"/>
        <v>0.80678612210114253</v>
      </c>
      <c r="AT128" s="59">
        <f t="shared" si="105"/>
        <v>0.24468349015574734</v>
      </c>
      <c r="AV128" s="62">
        <f t="shared" si="57"/>
        <v>3.5156051559901051</v>
      </c>
      <c r="AW128" s="60">
        <f t="shared" si="106"/>
        <v>7.7236796066601681</v>
      </c>
      <c r="AX128" s="73">
        <f t="shared" si="106"/>
        <v>10.637447022831708</v>
      </c>
      <c r="AY128" s="74">
        <f t="shared" si="106"/>
        <v>18.569188263512402</v>
      </c>
      <c r="BA128" s="76">
        <f t="shared" si="58"/>
        <v>8.5147224672777497</v>
      </c>
      <c r="BB128" s="76">
        <f t="shared" si="59"/>
        <v>4.0293115772400903</v>
      </c>
      <c r="BC128" s="76">
        <f t="shared" si="60"/>
        <v>3.1811988463037686</v>
      </c>
      <c r="BD128" s="76">
        <f t="shared" si="61"/>
        <v>2.0534513159307179</v>
      </c>
      <c r="BE128" s="76">
        <f t="shared" si="62"/>
        <v>0.7905040567600734</v>
      </c>
      <c r="BF128" s="77">
        <f t="shared" si="63"/>
        <v>0</v>
      </c>
      <c r="BH128" s="50">
        <v>1990</v>
      </c>
      <c r="BI128" s="78">
        <f t="shared" si="109"/>
        <v>0.24849250076855747</v>
      </c>
      <c r="BJ128" s="78">
        <f t="shared" si="110"/>
        <v>0.37361157201883916</v>
      </c>
    </row>
    <row r="129" spans="1:62">
      <c r="A129">
        <v>1991</v>
      </c>
      <c r="B129" t="s">
        <v>190</v>
      </c>
      <c r="C129" t="s">
        <v>94</v>
      </c>
      <c r="D129" s="24">
        <v>65356402.070541285</v>
      </c>
      <c r="E129" s="24">
        <v>78850988.323689848</v>
      </c>
      <c r="F129" s="24">
        <v>58916345.859810196</v>
      </c>
      <c r="G129" s="24">
        <v>151691057.99722272</v>
      </c>
      <c r="H129" s="24">
        <v>354814794.25126404</v>
      </c>
      <c r="I129" s="27">
        <f t="shared" si="88"/>
        <v>0</v>
      </c>
      <c r="J129" s="24">
        <v>561572156.78225112</v>
      </c>
      <c r="K129" s="24">
        <v>1809000000</v>
      </c>
      <c r="L129" s="28">
        <f t="shared" si="89"/>
        <v>0.1163811298000003</v>
      </c>
      <c r="M129" s="9">
        <f t="shared" si="90"/>
        <v>0.14041114284493314</v>
      </c>
      <c r="N129" s="9">
        <f t="shared" si="91"/>
        <v>0.10491322468228234</v>
      </c>
      <c r="O129" s="9">
        <f t="shared" si="92"/>
        <v>0.27011855229147469</v>
      </c>
      <c r="P129" s="9">
        <f t="shared" si="93"/>
        <v>0.63182404961869043</v>
      </c>
      <c r="Q129" s="16">
        <f t="shared" si="94"/>
        <v>0</v>
      </c>
      <c r="R129" s="9">
        <f t="shared" si="112"/>
        <v>1</v>
      </c>
      <c r="S129" s="69">
        <f t="shared" si="96"/>
        <v>3.6128469911852562E-2</v>
      </c>
      <c r="T129" s="66">
        <f t="shared" si="97"/>
        <v>4.3588163805245911E-2</v>
      </c>
      <c r="U129" s="66">
        <f t="shared" si="98"/>
        <v>3.2568460950696626E-2</v>
      </c>
      <c r="V129" s="66">
        <f t="shared" si="99"/>
        <v>8.3853542287021951E-2</v>
      </c>
      <c r="W129" s="66">
        <f t="shared" si="100"/>
        <v>0.19613863695481704</v>
      </c>
      <c r="X129" s="67">
        <f t="shared" si="101"/>
        <v>0</v>
      </c>
      <c r="Y129" s="66">
        <f t="shared" si="102"/>
        <v>0.310432369697209</v>
      </c>
      <c r="Z129" s="10"/>
      <c r="AA129" s="59">
        <f t="shared" si="103"/>
        <v>1.3327227182439225</v>
      </c>
      <c r="AB129" s="59">
        <f t="shared" si="103"/>
        <v>0.95303579969595553</v>
      </c>
      <c r="AC129" s="59">
        <f t="shared" si="103"/>
        <v>0.72963009739190621</v>
      </c>
      <c r="AD129" s="59">
        <f t="shared" si="103"/>
        <v>0.42478393532260433</v>
      </c>
      <c r="AE129" s="59">
        <f t="shared" si="103"/>
        <v>0.17267444053086758</v>
      </c>
      <c r="AF129" s="59">
        <f t="shared" si="104"/>
        <v>2.1206385419531939</v>
      </c>
      <c r="AG129" s="59">
        <f t="shared" si="104"/>
        <v>1.1613207439209861</v>
      </c>
      <c r="AH129" s="59">
        <f t="shared" si="104"/>
        <v>0.68459927441937352</v>
      </c>
      <c r="AI129" s="59">
        <f t="shared" si="104"/>
        <v>0.31650940917756815</v>
      </c>
      <c r="AJ129" s="59">
        <f t="shared" si="104"/>
        <v>7.5748411053469203E-2</v>
      </c>
      <c r="AK129" s="59">
        <f t="shared" si="111"/>
        <v>0.87682301405205554</v>
      </c>
      <c r="AL129" s="59">
        <f t="shared" si="111"/>
        <v>0.71249627239729152</v>
      </c>
      <c r="AM129" s="59">
        <f t="shared" si="111"/>
        <v>0.73709876331125435</v>
      </c>
      <c r="AN129" s="59">
        <f t="shared" si="111"/>
        <v>0.58989059764509366</v>
      </c>
      <c r="AO129" s="59">
        <f t="shared" si="111"/>
        <v>0.34053744766396743</v>
      </c>
      <c r="AP129" s="59">
        <f t="shared" si="105"/>
        <v>4.6369528941204408</v>
      </c>
      <c r="AQ129" s="59">
        <f t="shared" si="105"/>
        <v>1.4201517221114497</v>
      </c>
      <c r="AR129" s="59">
        <f t="shared" si="105"/>
        <v>1.2166468896949583</v>
      </c>
      <c r="AS129" s="59">
        <f t="shared" si="105"/>
        <v>0.85292588541863235</v>
      </c>
      <c r="AT129" s="59">
        <f t="shared" si="105"/>
        <v>0.25867683735671493</v>
      </c>
      <c r="AV129" s="62">
        <f t="shared" si="57"/>
        <v>3.6128469911852563</v>
      </c>
      <c r="AW129" s="60">
        <f t="shared" si="106"/>
        <v>7.9716633717098482</v>
      </c>
      <c r="AX129" s="73">
        <f t="shared" si="106"/>
        <v>11.22850946677951</v>
      </c>
      <c r="AY129" s="74">
        <f t="shared" si="106"/>
        <v>19.613863695481704</v>
      </c>
      <c r="BA129" s="76">
        <f t="shared" si="58"/>
        <v>8.9671371683696126</v>
      </c>
      <c r="BB129" s="76">
        <f t="shared" si="59"/>
        <v>4.2470045381256831</v>
      </c>
      <c r="BC129" s="76">
        <f t="shared" si="60"/>
        <v>3.3679750248174924</v>
      </c>
      <c r="BD129" s="76">
        <f t="shared" si="61"/>
        <v>2.1841098275638986</v>
      </c>
      <c r="BE129" s="76">
        <f t="shared" si="62"/>
        <v>0.84763713660501927</v>
      </c>
      <c r="BF129" s="77">
        <f t="shared" si="63"/>
        <v>0</v>
      </c>
      <c r="BH129" s="50">
        <v>1991</v>
      </c>
      <c r="BI129" s="78">
        <f t="shared" si="109"/>
        <v>0.25167560043024723</v>
      </c>
      <c r="BJ129" s="78">
        <f t="shared" si="110"/>
        <v>0.37559088944212626</v>
      </c>
    </row>
    <row r="130" spans="1:62">
      <c r="A130">
        <v>1992</v>
      </c>
      <c r="B130" t="s">
        <v>191</v>
      </c>
      <c r="C130" t="s">
        <v>94</v>
      </c>
      <c r="D130" s="24">
        <v>8629347.3911485579</v>
      </c>
      <c r="E130" s="24">
        <v>10117716.85509342</v>
      </c>
      <c r="F130" s="24">
        <v>6989137.1570200277</v>
      </c>
      <c r="G130" s="24">
        <v>19154632.485588923</v>
      </c>
      <c r="H130" s="24">
        <v>44890833.888850935</v>
      </c>
      <c r="I130" s="27">
        <f t="shared" si="88"/>
        <v>0</v>
      </c>
      <c r="J130" s="24">
        <v>71375297.902234018</v>
      </c>
      <c r="K130" s="24">
        <v>226640000</v>
      </c>
      <c r="L130" s="28">
        <f t="shared" si="89"/>
        <v>0.12090103501870586</v>
      </c>
      <c r="M130" s="9">
        <f t="shared" si="90"/>
        <v>0.14175376008870905</v>
      </c>
      <c r="N130" s="9">
        <f t="shared" si="91"/>
        <v>9.7920952520483565E-2</v>
      </c>
      <c r="O130" s="9">
        <f t="shared" si="92"/>
        <v>0.26836500930372148</v>
      </c>
      <c r="P130" s="9">
        <f t="shared" si="93"/>
        <v>0.62894075693161999</v>
      </c>
      <c r="Q130" s="16">
        <f t="shared" si="94"/>
        <v>0</v>
      </c>
      <c r="R130" s="9">
        <f t="shared" si="112"/>
        <v>1</v>
      </c>
      <c r="S130" s="69">
        <f t="shared" si="96"/>
        <v>3.8075129682088586E-2</v>
      </c>
      <c r="T130" s="66">
        <f t="shared" si="97"/>
        <v>4.4642238153430193E-2</v>
      </c>
      <c r="U130" s="66">
        <f t="shared" si="98"/>
        <v>3.0838056640575484E-2</v>
      </c>
      <c r="V130" s="66">
        <f t="shared" si="99"/>
        <v>8.4515674574606972E-2</v>
      </c>
      <c r="W130" s="66">
        <f t="shared" si="100"/>
        <v>0.19807109905070128</v>
      </c>
      <c r="X130" s="67">
        <f t="shared" si="101"/>
        <v>0</v>
      </c>
      <c r="Y130" s="66">
        <f t="shared" si="102"/>
        <v>0.31492807051815219</v>
      </c>
      <c r="Z130" s="10"/>
      <c r="AA130" s="59">
        <f t="shared" si="103"/>
        <v>1.4045319508744447</v>
      </c>
      <c r="AB130" s="59">
        <f t="shared" si="103"/>
        <v>1.0043868935947369</v>
      </c>
      <c r="AC130" s="59">
        <f t="shared" si="103"/>
        <v>0.76894373456534904</v>
      </c>
      <c r="AD130" s="59">
        <f t="shared" si="103"/>
        <v>0.44767197348067128</v>
      </c>
      <c r="AE130" s="59">
        <f t="shared" si="103"/>
        <v>0.18197841569365678</v>
      </c>
      <c r="AF130" s="59">
        <f t="shared" si="104"/>
        <v>2.1719210575193753</v>
      </c>
      <c r="AG130" s="59">
        <f t="shared" si="104"/>
        <v>1.1894044781120114</v>
      </c>
      <c r="AH130" s="59">
        <f t="shared" si="104"/>
        <v>0.70115465255310871</v>
      </c>
      <c r="AI130" s="59">
        <f t="shared" si="104"/>
        <v>0.3241634239386324</v>
      </c>
      <c r="AJ130" s="59">
        <f t="shared" si="104"/>
        <v>7.758020321989148E-2</v>
      </c>
      <c r="AK130" s="59">
        <f t="shared" si="111"/>
        <v>0.83023627711579162</v>
      </c>
      <c r="AL130" s="59">
        <f t="shared" si="111"/>
        <v>0.67464042705759486</v>
      </c>
      <c r="AM130" s="59">
        <f t="shared" si="111"/>
        <v>0.69793575591739476</v>
      </c>
      <c r="AN130" s="59">
        <f t="shared" si="111"/>
        <v>0.55854894984017422</v>
      </c>
      <c r="AO130" s="59">
        <f t="shared" si="111"/>
        <v>0.32244425412659283</v>
      </c>
      <c r="AP130" s="59">
        <f t="shared" si="105"/>
        <v>4.6735676410168647</v>
      </c>
      <c r="AQ130" s="59">
        <f t="shared" si="105"/>
        <v>1.43136565873038</v>
      </c>
      <c r="AR130" s="59">
        <f t="shared" si="105"/>
        <v>1.2262538921695765</v>
      </c>
      <c r="AS130" s="59">
        <f t="shared" si="105"/>
        <v>0.85966083962867201</v>
      </c>
      <c r="AT130" s="59">
        <f t="shared" si="105"/>
        <v>0.26071942591520408</v>
      </c>
      <c r="AV130" s="62">
        <f t="shared" si="57"/>
        <v>3.8075129682088584</v>
      </c>
      <c r="AW130" s="60">
        <f t="shared" si="106"/>
        <v>8.2717367835518782</v>
      </c>
      <c r="AX130" s="73">
        <f t="shared" si="106"/>
        <v>11.355542447609427</v>
      </c>
      <c r="AY130" s="74">
        <f t="shared" si="106"/>
        <v>19.807109905070124</v>
      </c>
      <c r="BA130" s="76">
        <f t="shared" si="58"/>
        <v>9.0802569265264772</v>
      </c>
      <c r="BB130" s="76">
        <f t="shared" si="59"/>
        <v>4.2997974574947229</v>
      </c>
      <c r="BC130" s="76">
        <f t="shared" si="60"/>
        <v>3.3942880352054292</v>
      </c>
      <c r="BD130" s="76">
        <f t="shared" si="61"/>
        <v>2.1900451868881499</v>
      </c>
      <c r="BE130" s="76">
        <f t="shared" si="62"/>
        <v>0.84272229895534512</v>
      </c>
      <c r="BF130" s="77">
        <f t="shared" si="63"/>
        <v>0</v>
      </c>
      <c r="BH130" s="50">
        <v>1992</v>
      </c>
      <c r="BI130" s="78">
        <f t="shared" si="109"/>
        <v>0.2482766018130049</v>
      </c>
      <c r="BJ130" s="78">
        <f t="shared" si="110"/>
        <v>0.37380969092290495</v>
      </c>
    </row>
    <row r="131" spans="1:62">
      <c r="A131">
        <v>1993</v>
      </c>
      <c r="B131" t="s">
        <v>202</v>
      </c>
      <c r="C131" t="s">
        <v>94</v>
      </c>
      <c r="D131" s="24">
        <v>9666.8525652646458</v>
      </c>
      <c r="E131" s="24">
        <v>10965.293445077294</v>
      </c>
      <c r="F131" s="24">
        <v>8704.538006581668</v>
      </c>
      <c r="G131" s="24">
        <v>18642.072917706959</v>
      </c>
      <c r="H131" s="24">
        <v>47978.756934630568</v>
      </c>
      <c r="I131" s="27">
        <f t="shared" si="88"/>
        <v>0</v>
      </c>
      <c r="J131" s="24">
        <v>74998.820977469863</v>
      </c>
      <c r="K131" s="24">
        <v>236504.98</v>
      </c>
      <c r="L131" s="28">
        <f t="shared" si="89"/>
        <v>0.12889339377973197</v>
      </c>
      <c r="M131" s="9">
        <f t="shared" si="90"/>
        <v>0.14620621100658823</v>
      </c>
      <c r="N131" s="9">
        <f t="shared" si="91"/>
        <v>0.11606233128913544</v>
      </c>
      <c r="O131" s="9">
        <f t="shared" si="92"/>
        <v>0.24856487975067182</v>
      </c>
      <c r="P131" s="9">
        <f t="shared" si="93"/>
        <v>0.63972681582612745</v>
      </c>
      <c r="Q131" s="16">
        <f t="shared" si="94"/>
        <v>0</v>
      </c>
      <c r="R131" s="9">
        <f t="shared" si="112"/>
        <v>1</v>
      </c>
      <c r="S131" s="66">
        <f t="shared" si="96"/>
        <v>4.0873780185367116E-2</v>
      </c>
      <c r="T131" s="66">
        <f t="shared" si="97"/>
        <v>4.6363900857721019E-2</v>
      </c>
      <c r="U131" s="66">
        <f t="shared" si="98"/>
        <v>3.6804882529668792E-2</v>
      </c>
      <c r="V131" s="66">
        <f t="shared" si="99"/>
        <v>7.8823172846960596E-2</v>
      </c>
      <c r="W131" s="66">
        <f t="shared" si="100"/>
        <v>0.20286573641971753</v>
      </c>
      <c r="X131" s="67">
        <f t="shared" si="101"/>
        <v>0</v>
      </c>
      <c r="Y131" s="66">
        <f t="shared" si="102"/>
        <v>0.31711307295715235</v>
      </c>
      <c r="Z131" s="10"/>
      <c r="AA131" s="59">
        <f t="shared" si="103"/>
        <v>1.5077697883816581</v>
      </c>
      <c r="AB131" s="59">
        <f t="shared" si="103"/>
        <v>1.0782127192377573</v>
      </c>
      <c r="AC131" s="59">
        <f t="shared" si="103"/>
        <v>0.82546369359641536</v>
      </c>
      <c r="AD131" s="59">
        <f t="shared" si="103"/>
        <v>0.4805773740491362</v>
      </c>
      <c r="AE131" s="59">
        <f t="shared" si="103"/>
        <v>0.19535444327174448</v>
      </c>
      <c r="AF131" s="59">
        <f t="shared" si="104"/>
        <v>2.2556828856907898</v>
      </c>
      <c r="AG131" s="59">
        <f t="shared" si="104"/>
        <v>1.235274788718842</v>
      </c>
      <c r="AH131" s="59">
        <f t="shared" si="104"/>
        <v>0.72819522814190063</v>
      </c>
      <c r="AI131" s="59">
        <f t="shared" si="104"/>
        <v>0.33666503900488948</v>
      </c>
      <c r="AJ131" s="59">
        <f t="shared" si="104"/>
        <v>8.0572144215679736E-2</v>
      </c>
      <c r="AK131" s="59">
        <f t="shared" si="111"/>
        <v>0.99087789503930368</v>
      </c>
      <c r="AL131" s="59">
        <f t="shared" si="111"/>
        <v>0.80517595375805762</v>
      </c>
      <c r="AM131" s="59">
        <f t="shared" si="111"/>
        <v>0.83297867337064269</v>
      </c>
      <c r="AN131" s="59">
        <f t="shared" si="111"/>
        <v>0.66662204838449401</v>
      </c>
      <c r="AO131" s="59">
        <f t="shared" si="111"/>
        <v>0.38483368241438104</v>
      </c>
      <c r="AP131" s="59">
        <f t="shared" si="105"/>
        <v>4.3587823422581655</v>
      </c>
      <c r="AQ131" s="59">
        <f t="shared" si="105"/>
        <v>1.3349568975600055</v>
      </c>
      <c r="AR131" s="59">
        <f t="shared" si="105"/>
        <v>1.1436603089692632</v>
      </c>
      <c r="AS131" s="59">
        <f t="shared" si="105"/>
        <v>0.80175890795259863</v>
      </c>
      <c r="AT131" s="59">
        <f t="shared" si="105"/>
        <v>0.24315882795602758</v>
      </c>
      <c r="AV131" s="62">
        <f t="shared" si="57"/>
        <v>4.0873780185367119</v>
      </c>
      <c r="AW131" s="60">
        <f t="shared" si="106"/>
        <v>8.7237681043088138</v>
      </c>
      <c r="AX131" s="73">
        <f t="shared" si="106"/>
        <v>12.404256357275692</v>
      </c>
      <c r="AY131" s="74">
        <f t="shared" si="106"/>
        <v>20.286573641971749</v>
      </c>
      <c r="BA131" s="76">
        <f t="shared" si="58"/>
        <v>9.1131129113699174</v>
      </c>
      <c r="BB131" s="76">
        <f t="shared" si="59"/>
        <v>4.4536203592746624</v>
      </c>
      <c r="BC131" s="76">
        <f t="shared" si="60"/>
        <v>3.5302979040782216</v>
      </c>
      <c r="BD131" s="76">
        <f t="shared" si="61"/>
        <v>2.2856233693911183</v>
      </c>
      <c r="BE131" s="76">
        <f t="shared" si="62"/>
        <v>0.90391909785783287</v>
      </c>
      <c r="BF131" s="77">
        <f t="shared" si="63"/>
        <v>0</v>
      </c>
      <c r="BH131" s="50">
        <v>1993</v>
      </c>
      <c r="BI131" s="78">
        <f t="shared" si="109"/>
        <v>0.25604612483655276</v>
      </c>
      <c r="BJ131" s="78">
        <f t="shared" si="110"/>
        <v>0.38738660855103285</v>
      </c>
    </row>
    <row r="132" spans="1:62">
      <c r="A132">
        <v>1994</v>
      </c>
      <c r="B132" t="s">
        <v>202</v>
      </c>
      <c r="C132" t="s">
        <v>94</v>
      </c>
      <c r="D132" s="24">
        <v>10699.421390881396</v>
      </c>
      <c r="E132" s="24">
        <v>12589.49418192813</v>
      </c>
      <c r="F132" s="24">
        <v>9640.6316855552104</v>
      </c>
      <c r="G132" s="24">
        <v>21191.618174065487</v>
      </c>
      <c r="H132" s="24">
        <v>54121.165432430229</v>
      </c>
      <c r="I132" s="27">
        <f t="shared" si="88"/>
        <v>0</v>
      </c>
      <c r="J132" s="24">
        <v>81934.705720524595</v>
      </c>
      <c r="K132" s="24">
        <v>257439.959</v>
      </c>
      <c r="L132" s="28">
        <f t="shared" si="89"/>
        <v>0.13058472959403328</v>
      </c>
      <c r="M132" s="9">
        <f t="shared" si="90"/>
        <v>0.15365276620227697</v>
      </c>
      <c r="N132" s="9">
        <f t="shared" si="91"/>
        <v>0.11766237030787599</v>
      </c>
      <c r="O132" s="9">
        <f t="shared" si="92"/>
        <v>0.25864031594070885</v>
      </c>
      <c r="P132" s="9">
        <f t="shared" si="93"/>
        <v>0.66054018204489517</v>
      </c>
      <c r="Q132" s="16">
        <f t="shared" si="94"/>
        <v>0</v>
      </c>
      <c r="R132" s="9">
        <f t="shared" si="112"/>
        <v>1</v>
      </c>
      <c r="S132" s="66">
        <f t="shared" si="96"/>
        <v>4.1560841729629844E-2</v>
      </c>
      <c r="T132" s="66">
        <f t="shared" si="97"/>
        <v>4.890264211830507E-2</v>
      </c>
      <c r="U132" s="66">
        <f t="shared" si="98"/>
        <v>3.7448078080043551E-2</v>
      </c>
      <c r="V132" s="66">
        <f t="shared" si="99"/>
        <v>8.2316740013408274E-2</v>
      </c>
      <c r="W132" s="66">
        <f t="shared" si="100"/>
        <v>0.21022830194138675</v>
      </c>
      <c r="X132" s="67">
        <f t="shared" si="101"/>
        <v>0</v>
      </c>
      <c r="Y132" s="66">
        <f t="shared" si="102"/>
        <v>0.31826724195727746</v>
      </c>
      <c r="Z132" s="10"/>
      <c r="AA132" s="59">
        <f t="shared" si="103"/>
        <v>1.5331144135790371</v>
      </c>
      <c r="AB132" s="59">
        <f t="shared" si="103"/>
        <v>1.0963367707094736</v>
      </c>
      <c r="AC132" s="59">
        <f t="shared" si="103"/>
        <v>0.8393391990545136</v>
      </c>
      <c r="AD132" s="59">
        <f t="shared" si="103"/>
        <v>0.48865556577142111</v>
      </c>
      <c r="AE132" s="59">
        <f t="shared" si="103"/>
        <v>0.19863822384853883</v>
      </c>
      <c r="AF132" s="59">
        <f t="shared" si="104"/>
        <v>2.37919697977597</v>
      </c>
      <c r="AG132" s="59">
        <f t="shared" si="104"/>
        <v>1.3029145475886463</v>
      </c>
      <c r="AH132" s="59">
        <f t="shared" si="104"/>
        <v>0.76806890652624205</v>
      </c>
      <c r="AI132" s="59">
        <f t="shared" si="104"/>
        <v>0.35509975674231031</v>
      </c>
      <c r="AJ132" s="59">
        <f t="shared" si="104"/>
        <v>8.4984021197338208E-2</v>
      </c>
      <c r="AK132" s="59">
        <f t="shared" si="111"/>
        <v>1.0081943000717131</v>
      </c>
      <c r="AL132" s="59">
        <f t="shared" si="111"/>
        <v>0.81924706484796428</v>
      </c>
      <c r="AM132" s="59">
        <f t="shared" si="111"/>
        <v>0.84753565982039381</v>
      </c>
      <c r="AN132" s="59">
        <f t="shared" si="111"/>
        <v>0.67827181618247512</v>
      </c>
      <c r="AO132" s="59">
        <f t="shared" si="111"/>
        <v>0.39155896708180887</v>
      </c>
      <c r="AP132" s="59">
        <f t="shared" si="105"/>
        <v>4.5519704407145722</v>
      </c>
      <c r="AQ132" s="59">
        <f t="shared" si="105"/>
        <v>1.3941242898063622</v>
      </c>
      <c r="AR132" s="59">
        <f t="shared" si="105"/>
        <v>1.1943491351186724</v>
      </c>
      <c r="AS132" s="59">
        <f t="shared" si="105"/>
        <v>0.8372941255169617</v>
      </c>
      <c r="AT132" s="59">
        <f t="shared" si="105"/>
        <v>0.25393601018425899</v>
      </c>
      <c r="AV132" s="62">
        <f t="shared" si="57"/>
        <v>4.1560841729629843</v>
      </c>
      <c r="AW132" s="60">
        <f t="shared" si="106"/>
        <v>9.0463483847934913</v>
      </c>
      <c r="AX132" s="73">
        <f t="shared" si="106"/>
        <v>12.791156192797846</v>
      </c>
      <c r="AY132" s="74">
        <f t="shared" si="106"/>
        <v>21.022830194138674</v>
      </c>
      <c r="BA132" s="76">
        <f t="shared" si="58"/>
        <v>9.4724761341412922</v>
      </c>
      <c r="BB132" s="76">
        <f t="shared" si="59"/>
        <v>4.6126226729524458</v>
      </c>
      <c r="BC132" s="76">
        <f t="shared" si="60"/>
        <v>3.6492929005198222</v>
      </c>
      <c r="BD132" s="76">
        <f t="shared" si="61"/>
        <v>2.3593212642131682</v>
      </c>
      <c r="BE132" s="76">
        <f t="shared" si="62"/>
        <v>0.92911722231194482</v>
      </c>
      <c r="BF132" s="77">
        <f t="shared" si="63"/>
        <v>0</v>
      </c>
      <c r="BH132" s="50">
        <v>1994</v>
      </c>
      <c r="BI132" s="78">
        <f t="shared" si="109"/>
        <v>0.25460198664228817</v>
      </c>
      <c r="BJ132" s="78">
        <f t="shared" si="110"/>
        <v>0.38525226655011691</v>
      </c>
    </row>
    <row r="133" spans="1:62">
      <c r="A133">
        <v>1995</v>
      </c>
      <c r="B133" t="s">
        <v>202</v>
      </c>
      <c r="C133" t="s">
        <v>94</v>
      </c>
      <c r="D133" s="24">
        <v>11144.437883018847</v>
      </c>
      <c r="E133" s="24">
        <v>12814.697473381928</v>
      </c>
      <c r="F133" s="24">
        <v>9202.1944708986684</v>
      </c>
      <c r="G133" s="24">
        <v>21617.928002472494</v>
      </c>
      <c r="H133" s="24">
        <v>54779.257829771937</v>
      </c>
      <c r="I133" s="27">
        <f t="shared" si="88"/>
        <v>0</v>
      </c>
      <c r="J133" s="24">
        <v>83784.013481322836</v>
      </c>
      <c r="K133" s="24">
        <v>258031.88500000001</v>
      </c>
      <c r="L133" s="28">
        <f t="shared" si="89"/>
        <v>0.13301389393936314</v>
      </c>
      <c r="M133" s="9">
        <f t="shared" si="90"/>
        <v>0.152949195686819</v>
      </c>
      <c r="N133" s="9">
        <f t="shared" si="91"/>
        <v>0.10983234257392104</v>
      </c>
      <c r="O133" s="9">
        <f t="shared" si="92"/>
        <v>0.25801972362295073</v>
      </c>
      <c r="P133" s="9">
        <f t="shared" si="93"/>
        <v>0.65381515582305394</v>
      </c>
      <c r="Q133" s="16">
        <f t="shared" si="94"/>
        <v>0</v>
      </c>
      <c r="R133" s="9">
        <f t="shared" si="112"/>
        <v>1</v>
      </c>
      <c r="S133" s="66">
        <f t="shared" si="96"/>
        <v>4.3190158003220597E-2</v>
      </c>
      <c r="T133" s="66">
        <f t="shared" si="97"/>
        <v>4.9663232407816296E-2</v>
      </c>
      <c r="U133" s="66">
        <f t="shared" si="98"/>
        <v>3.5663013006701355E-2</v>
      </c>
      <c r="V133" s="66">
        <f t="shared" si="99"/>
        <v>8.3780064632215878E-2</v>
      </c>
      <c r="W133" s="66">
        <f t="shared" si="100"/>
        <v>0.21229646804995411</v>
      </c>
      <c r="X133" s="67">
        <f t="shared" si="101"/>
        <v>0</v>
      </c>
      <c r="Y133" s="66">
        <f t="shared" si="102"/>
        <v>0.32470410965421126</v>
      </c>
      <c r="Z133" s="10"/>
      <c r="AA133" s="59">
        <f t="shared" si="103"/>
        <v>1.5932173412235471</v>
      </c>
      <c r="AB133" s="59">
        <f t="shared" si="103"/>
        <v>1.1393166351085962</v>
      </c>
      <c r="AC133" s="59">
        <f t="shared" si="103"/>
        <v>0.8722439468692621</v>
      </c>
      <c r="AD133" s="59">
        <f t="shared" si="103"/>
        <v>0.50781240746080536</v>
      </c>
      <c r="AE133" s="59">
        <f t="shared" si="103"/>
        <v>0.20642546965984904</v>
      </c>
      <c r="AF133" s="59">
        <f t="shared" si="104"/>
        <v>2.4162009951270069</v>
      </c>
      <c r="AG133" s="59">
        <f t="shared" si="104"/>
        <v>1.3231789772806342</v>
      </c>
      <c r="AH133" s="59">
        <f t="shared" si="104"/>
        <v>0.78001479997236922</v>
      </c>
      <c r="AI133" s="59">
        <f t="shared" si="104"/>
        <v>0.36062267769477357</v>
      </c>
      <c r="AJ133" s="59">
        <f t="shared" si="104"/>
        <v>8.630579070684527E-2</v>
      </c>
      <c r="AK133" s="59">
        <f t="shared" si="111"/>
        <v>0.96013596104683874</v>
      </c>
      <c r="AL133" s="59">
        <f t="shared" si="111"/>
        <v>0.78019541261704395</v>
      </c>
      <c r="AM133" s="59">
        <f t="shared" si="111"/>
        <v>0.8071355543323725</v>
      </c>
      <c r="AN133" s="59">
        <f t="shared" si="111"/>
        <v>0.64594013478852563</v>
      </c>
      <c r="AO133" s="59">
        <f t="shared" si="111"/>
        <v>0.3728942378853547</v>
      </c>
      <c r="AP133" s="59">
        <f t="shared" si="105"/>
        <v>4.6328897094914598</v>
      </c>
      <c r="AQ133" s="59">
        <f t="shared" si="105"/>
        <v>1.4189072974256998</v>
      </c>
      <c r="AR133" s="59">
        <f t="shared" si="105"/>
        <v>1.2155807885173133</v>
      </c>
      <c r="AS133" s="59">
        <f t="shared" si="105"/>
        <v>0.85217849905814402</v>
      </c>
      <c r="AT133" s="59">
        <f t="shared" si="105"/>
        <v>0.25845016872897153</v>
      </c>
      <c r="AV133" s="62">
        <f t="shared" si="57"/>
        <v>4.3190158003220596</v>
      </c>
      <c r="AW133" s="60">
        <f t="shared" si="106"/>
        <v>9.2853390411036898</v>
      </c>
      <c r="AX133" s="73">
        <f t="shared" si="106"/>
        <v>12.851640341773825</v>
      </c>
      <c r="AY133" s="74">
        <f t="shared" si="106"/>
        <v>21.229646804995411</v>
      </c>
      <c r="BA133" s="76">
        <f t="shared" si="58"/>
        <v>9.6024440068888524</v>
      </c>
      <c r="BB133" s="76">
        <f t="shared" si="59"/>
        <v>4.6615983224319741</v>
      </c>
      <c r="BC133" s="76">
        <f t="shared" si="60"/>
        <v>3.6749750896913174</v>
      </c>
      <c r="BD133" s="76">
        <f t="shared" si="61"/>
        <v>2.3665537190022485</v>
      </c>
      <c r="BE133" s="76">
        <f t="shared" si="62"/>
        <v>0.9240756669810205</v>
      </c>
      <c r="BF133" s="77">
        <f t="shared" si="63"/>
        <v>0</v>
      </c>
      <c r="BH133" s="50">
        <v>1995</v>
      </c>
      <c r="BI133" s="78">
        <f t="shared" si="109"/>
        <v>0.25145086549651663</v>
      </c>
      <c r="BJ133" s="78">
        <f t="shared" si="110"/>
        <v>0.38271247268454445</v>
      </c>
    </row>
    <row r="134" spans="1:62">
      <c r="A134">
        <v>1996</v>
      </c>
      <c r="B134" t="s">
        <v>202</v>
      </c>
      <c r="C134" t="s">
        <v>94</v>
      </c>
      <c r="D134" s="24">
        <v>11249.037685735748</v>
      </c>
      <c r="E134" s="24">
        <v>12604.884661314074</v>
      </c>
      <c r="F134" s="24">
        <v>9096.7000826273688</v>
      </c>
      <c r="G134" s="24">
        <v>21774.984845143772</v>
      </c>
      <c r="H134" s="24">
        <v>54725.607274820955</v>
      </c>
      <c r="I134" s="27">
        <f t="shared" si="88"/>
        <v>0</v>
      </c>
      <c r="J134" s="24">
        <v>83094.055114540548</v>
      </c>
      <c r="K134" s="24">
        <v>272149.75799999997</v>
      </c>
      <c r="L134" s="28">
        <f t="shared" si="89"/>
        <v>0.13537716591433133</v>
      </c>
      <c r="M134" s="9">
        <f t="shared" si="90"/>
        <v>0.15169418129779488</v>
      </c>
      <c r="N134" s="9">
        <f t="shared" si="91"/>
        <v>0.10947474004112655</v>
      </c>
      <c r="O134" s="9">
        <f t="shared" si="92"/>
        <v>0.26205225891464995</v>
      </c>
      <c r="P134" s="9">
        <f t="shared" si="93"/>
        <v>0.65859834616790258</v>
      </c>
      <c r="Q134" s="16">
        <f t="shared" si="94"/>
        <v>0</v>
      </c>
      <c r="R134" s="9">
        <f t="shared" si="112"/>
        <v>1</v>
      </c>
      <c r="S134" s="66">
        <f t="shared" si="96"/>
        <v>4.1333998488199096E-2</v>
      </c>
      <c r="T134" s="66">
        <f t="shared" si="97"/>
        <v>4.6315987028414246E-2</v>
      </c>
      <c r="U134" s="66">
        <f t="shared" si="98"/>
        <v>3.3425346946762191E-2</v>
      </c>
      <c r="V134" s="66">
        <f t="shared" si="99"/>
        <v>8.0011038794103109E-2</v>
      </c>
      <c r="W134" s="66">
        <f t="shared" si="100"/>
        <v>0.20108637125747861</v>
      </c>
      <c r="X134" s="67">
        <f t="shared" si="101"/>
        <v>0</v>
      </c>
      <c r="Y134" s="66">
        <f t="shared" si="102"/>
        <v>0.30532474371900986</v>
      </c>
      <c r="Z134" s="10"/>
      <c r="AA134" s="59">
        <f t="shared" si="103"/>
        <v>1.5247465213856379</v>
      </c>
      <c r="AB134" s="59">
        <f t="shared" si="103"/>
        <v>1.0903528546861811</v>
      </c>
      <c r="AC134" s="59">
        <f t="shared" si="103"/>
        <v>0.83475800154624291</v>
      </c>
      <c r="AD134" s="59">
        <f t="shared" si="103"/>
        <v>0.48598843469636066</v>
      </c>
      <c r="AE134" s="59">
        <f t="shared" si="103"/>
        <v>0.19755403650548689</v>
      </c>
      <c r="AF134" s="59">
        <f t="shared" si="104"/>
        <v>2.2533517961414686</v>
      </c>
      <c r="AG134" s="59">
        <f t="shared" si="104"/>
        <v>1.2339982191403833</v>
      </c>
      <c r="AH134" s="59">
        <f t="shared" si="104"/>
        <v>0.72744268961046277</v>
      </c>
      <c r="AI134" s="59">
        <f t="shared" si="104"/>
        <v>0.33631711937530651</v>
      </c>
      <c r="AJ134" s="59">
        <f t="shared" si="104"/>
        <v>8.0488878573802922E-2</v>
      </c>
      <c r="AK134" s="59">
        <f t="shared" si="111"/>
        <v>0.89989249108097047</v>
      </c>
      <c r="AL134" s="59">
        <f t="shared" si="111"/>
        <v>0.73124226346485821</v>
      </c>
      <c r="AM134" s="59">
        <f t="shared" si="111"/>
        <v>0.75649205330904745</v>
      </c>
      <c r="AN134" s="59">
        <f t="shared" si="111"/>
        <v>0.60541079656078778</v>
      </c>
      <c r="AO134" s="59">
        <f t="shared" si="111"/>
        <v>0.34949709026055514</v>
      </c>
      <c r="AP134" s="59">
        <f t="shared" si="105"/>
        <v>4.4244692326530402</v>
      </c>
      <c r="AQ134" s="59">
        <f t="shared" si="105"/>
        <v>1.355074710409196</v>
      </c>
      <c r="AR134" s="59">
        <f t="shared" si="105"/>
        <v>1.1608952804510722</v>
      </c>
      <c r="AS134" s="59">
        <f t="shared" si="105"/>
        <v>0.81384142214451216</v>
      </c>
      <c r="AT134" s="59">
        <f t="shared" si="105"/>
        <v>0.24682323375249113</v>
      </c>
      <c r="AV134" s="62">
        <f t="shared" si="57"/>
        <v>4.1333998488199093</v>
      </c>
      <c r="AW134" s="60">
        <f t="shared" si="106"/>
        <v>8.7649985516613338</v>
      </c>
      <c r="AX134" s="73">
        <f t="shared" si="106"/>
        <v>12.107533246337553</v>
      </c>
      <c r="AY134" s="74">
        <f t="shared" si="106"/>
        <v>20.108637125747862</v>
      </c>
      <c r="BA134" s="76">
        <f t="shared" si="58"/>
        <v>9.1024600412611179</v>
      </c>
      <c r="BB134" s="76">
        <f t="shared" si="59"/>
        <v>4.4106680477006188</v>
      </c>
      <c r="BC134" s="76">
        <f t="shared" si="60"/>
        <v>3.4795880249168252</v>
      </c>
      <c r="BD134" s="76">
        <f t="shared" si="61"/>
        <v>2.2415577727769671</v>
      </c>
      <c r="BE134" s="76">
        <f t="shared" si="62"/>
        <v>0.87436323909233615</v>
      </c>
      <c r="BF134" s="77">
        <f t="shared" si="63"/>
        <v>0</v>
      </c>
      <c r="BH134" s="50">
        <v>1996</v>
      </c>
      <c r="BI134" s="78">
        <f t="shared" si="109"/>
        <v>0.25128355219961324</v>
      </c>
      <c r="BJ134" s="78">
        <f t="shared" si="110"/>
        <v>0.38226897005248911</v>
      </c>
    </row>
    <row r="135" spans="1:62">
      <c r="A135">
        <v>1997</v>
      </c>
      <c r="B135" t="s">
        <v>202</v>
      </c>
      <c r="C135" t="s">
        <v>94</v>
      </c>
      <c r="D135" s="6">
        <v>12616.754738214595</v>
      </c>
      <c r="E135" s="6">
        <v>13334.792042499661</v>
      </c>
      <c r="F135" s="6">
        <v>10106.196668709748</v>
      </c>
      <c r="G135" s="6">
        <v>21946.132515404872</v>
      </c>
      <c r="H135" s="6">
        <v>58003.875964828876</v>
      </c>
      <c r="I135" s="19">
        <f t="shared" si="88"/>
        <v>0</v>
      </c>
      <c r="J135" s="6">
        <v>88824.66407603366</v>
      </c>
      <c r="K135" s="6">
        <v>292858.87699999998</v>
      </c>
      <c r="L135" s="9">
        <f t="shared" si="89"/>
        <v>0.14204111965359856</v>
      </c>
      <c r="M135" s="9">
        <f t="shared" si="90"/>
        <v>0.15012488007931127</v>
      </c>
      <c r="N135" s="9">
        <f t="shared" si="91"/>
        <v>0.11377691966342673</v>
      </c>
      <c r="O135" s="9">
        <f t="shared" si="92"/>
        <v>0.2470725078860872</v>
      </c>
      <c r="P135" s="9">
        <f t="shared" si="93"/>
        <v>0.65301542728242379</v>
      </c>
      <c r="Q135" s="16">
        <f t="shared" si="94"/>
        <v>0</v>
      </c>
      <c r="R135" s="9">
        <f t="shared" si="112"/>
        <v>1</v>
      </c>
      <c r="S135" s="66">
        <f t="shared" si="96"/>
        <v>4.3081346440506207E-2</v>
      </c>
      <c r="T135" s="66">
        <f t="shared" si="97"/>
        <v>4.5533166619701484E-2</v>
      </c>
      <c r="U135" s="66">
        <f t="shared" si="98"/>
        <v>3.4508759892259468E-2</v>
      </c>
      <c r="V135" s="66">
        <f t="shared" si="99"/>
        <v>7.4937569727158634E-2</v>
      </c>
      <c r="W135" s="66">
        <f t="shared" si="100"/>
        <v>0.19806084267962579</v>
      </c>
      <c r="X135" s="67">
        <f t="shared" si="101"/>
        <v>0</v>
      </c>
      <c r="Y135" s="66">
        <f t="shared" si="102"/>
        <v>0.30330193500002278</v>
      </c>
      <c r="Z135" s="10"/>
      <c r="AA135" s="59">
        <f t="shared" si="103"/>
        <v>1.5892034529523056</v>
      </c>
      <c r="AB135" s="59">
        <f t="shared" si="103"/>
        <v>1.1364462861859683</v>
      </c>
      <c r="AC135" s="59">
        <f t="shared" si="103"/>
        <v>0.87004645023310878</v>
      </c>
      <c r="AD135" s="59">
        <f t="shared" si="103"/>
        <v>0.50653304512049058</v>
      </c>
      <c r="AE135" s="59">
        <f t="shared" si="103"/>
        <v>0.20590540955874764</v>
      </c>
      <c r="AF135" s="59">
        <f t="shared" si="104"/>
        <v>2.2152662475608689</v>
      </c>
      <c r="AG135" s="59">
        <f t="shared" si="104"/>
        <v>1.2131415117217188</v>
      </c>
      <c r="AH135" s="59">
        <f t="shared" si="104"/>
        <v>0.71514764808955944</v>
      </c>
      <c r="AI135" s="59">
        <f t="shared" si="104"/>
        <v>0.33063277749385295</v>
      </c>
      <c r="AJ135" s="59">
        <f t="shared" si="104"/>
        <v>7.9128477104147929E-2</v>
      </c>
      <c r="AK135" s="59">
        <f t="shared" si="111"/>
        <v>0.92906063033606223</v>
      </c>
      <c r="AL135" s="59">
        <f t="shared" si="111"/>
        <v>0.75494395714643425</v>
      </c>
      <c r="AM135" s="59">
        <f t="shared" si="111"/>
        <v>0.78101216629474768</v>
      </c>
      <c r="AN135" s="59">
        <f t="shared" si="111"/>
        <v>0.62503392554079407</v>
      </c>
      <c r="AO135" s="59">
        <f t="shared" si="111"/>
        <v>0.36082530990790851</v>
      </c>
      <c r="AP135" s="59">
        <f t="shared" si="105"/>
        <v>4.1439153474912942</v>
      </c>
      <c r="AQ135" s="59">
        <f t="shared" si="105"/>
        <v>1.269149946398177</v>
      </c>
      <c r="AR135" s="59">
        <f t="shared" si="105"/>
        <v>1.0872833590949851</v>
      </c>
      <c r="AS135" s="59">
        <f t="shared" si="105"/>
        <v>0.76223605189961796</v>
      </c>
      <c r="AT135" s="59">
        <f t="shared" si="105"/>
        <v>0.23117226783178918</v>
      </c>
      <c r="AV135" s="62">
        <f t="shared" si="57"/>
        <v>4.3081346440506207</v>
      </c>
      <c r="AW135" s="60">
        <f t="shared" si="106"/>
        <v>8.8614513060207685</v>
      </c>
      <c r="AX135" s="73">
        <f t="shared" si="106"/>
        <v>12.312327295246716</v>
      </c>
      <c r="AY135" s="74">
        <f t="shared" si="106"/>
        <v>19.806084267962579</v>
      </c>
      <c r="BA135" s="76">
        <f t="shared" si="58"/>
        <v>8.877445678340532</v>
      </c>
      <c r="BB135" s="76">
        <f t="shared" si="59"/>
        <v>4.3736817014522984</v>
      </c>
      <c r="BC135" s="76">
        <f t="shared" si="60"/>
        <v>3.4534896237124011</v>
      </c>
      <c r="BD135" s="76">
        <f t="shared" si="61"/>
        <v>2.2244358000547555</v>
      </c>
      <c r="BE135" s="76">
        <f t="shared" si="62"/>
        <v>0.87703146440259316</v>
      </c>
      <c r="BF135" s="77">
        <f t="shared" si="63"/>
        <v>0</v>
      </c>
      <c r="BH135" s="50">
        <v>1997</v>
      </c>
      <c r="BI135" s="78">
        <f t="shared" si="109"/>
        <v>0.25395514681170805</v>
      </c>
      <c r="BJ135" s="78">
        <f t="shared" si="110"/>
        <v>0.38901838984363851</v>
      </c>
    </row>
    <row r="136" spans="1:62">
      <c r="A136">
        <v>1998</v>
      </c>
      <c r="B136" t="s">
        <v>202</v>
      </c>
      <c r="C136" t="s">
        <v>94</v>
      </c>
      <c r="D136" s="6">
        <v>13132.021229070371</v>
      </c>
      <c r="E136" s="6">
        <v>13824.151332594201</v>
      </c>
      <c r="F136" s="6">
        <v>10939.601930400622</v>
      </c>
      <c r="G136" s="6">
        <v>22249.069498917797</v>
      </c>
      <c r="H136" s="6">
        <v>60144.84399098299</v>
      </c>
      <c r="I136" s="19">
        <f t="shared" si="88"/>
        <v>0</v>
      </c>
      <c r="J136" s="6">
        <v>92492.90154769404</v>
      </c>
      <c r="K136" s="6">
        <v>298948.359</v>
      </c>
      <c r="L136" s="9">
        <f t="shared" si="89"/>
        <v>0.1419786925194344</v>
      </c>
      <c r="M136" s="9">
        <f t="shared" si="90"/>
        <v>0.14946175437545081</v>
      </c>
      <c r="N136" s="9">
        <f t="shared" si="91"/>
        <v>0.11827504324490899</v>
      </c>
      <c r="O136" s="9">
        <f t="shared" si="92"/>
        <v>0.24054894080109537</v>
      </c>
      <c r="P136" s="9">
        <f t="shared" si="93"/>
        <v>0.65026443094088959</v>
      </c>
      <c r="Q136" s="16">
        <f t="shared" si="94"/>
        <v>0</v>
      </c>
      <c r="R136" s="9">
        <f t="shared" si="112"/>
        <v>1</v>
      </c>
      <c r="S136" s="66">
        <f t="shared" si="96"/>
        <v>4.3927390245585431E-2</v>
      </c>
      <c r="T136" s="66">
        <f t="shared" si="97"/>
        <v>4.6242606511829695E-2</v>
      </c>
      <c r="U136" s="66">
        <f t="shared" si="98"/>
        <v>3.6593617596678701E-2</v>
      </c>
      <c r="V136" s="66">
        <f t="shared" si="99"/>
        <v>7.442445770012672E-2</v>
      </c>
      <c r="W136" s="66">
        <f t="shared" si="100"/>
        <v>0.20118807205422054</v>
      </c>
      <c r="X136" s="67">
        <f t="shared" si="101"/>
        <v>0</v>
      </c>
      <c r="Y136" s="66">
        <f t="shared" si="102"/>
        <v>0.30939424406639421</v>
      </c>
      <c r="Z136" s="10"/>
      <c r="AA136" s="59">
        <f t="shared" si="103"/>
        <v>1.6204126849626737</v>
      </c>
      <c r="AB136" s="59">
        <f t="shared" si="103"/>
        <v>1.1587641434414444</v>
      </c>
      <c r="AC136" s="59">
        <f t="shared" si="103"/>
        <v>0.88713267130485296</v>
      </c>
      <c r="AD136" s="59">
        <f t="shared" si="103"/>
        <v>0.51648048595741791</v>
      </c>
      <c r="AE136" s="59">
        <f t="shared" si="103"/>
        <v>0.20994903889215413</v>
      </c>
      <c r="AF136" s="59">
        <f t="shared" si="104"/>
        <v>2.2497817088032428</v>
      </c>
      <c r="AG136" s="59">
        <f t="shared" si="104"/>
        <v>1.2320431398557858</v>
      </c>
      <c r="AH136" s="59">
        <f t="shared" si="104"/>
        <v>0.72629016920068457</v>
      </c>
      <c r="AI136" s="59">
        <f t="shared" si="104"/>
        <v>0.33578427692630836</v>
      </c>
      <c r="AJ136" s="59">
        <f t="shared" si="104"/>
        <v>8.0361356396947803E-2</v>
      </c>
      <c r="AK136" s="59">
        <f t="shared" si="111"/>
        <v>0.98519012380601445</v>
      </c>
      <c r="AL136" s="59">
        <f t="shared" si="111"/>
        <v>0.80055413642773998</v>
      </c>
      <c r="AM136" s="59">
        <f t="shared" si="111"/>
        <v>0.82819726472275579</v>
      </c>
      <c r="AN136" s="59">
        <f t="shared" si="111"/>
        <v>0.6627955489446945</v>
      </c>
      <c r="AO136" s="59">
        <f t="shared" si="111"/>
        <v>0.38262468576666547</v>
      </c>
      <c r="AP136" s="59">
        <f t="shared" si="105"/>
        <v>4.1155411579954038</v>
      </c>
      <c r="AQ136" s="59">
        <f t="shared" si="105"/>
        <v>1.2604598313600881</v>
      </c>
      <c r="AR136" s="59">
        <f t="shared" si="105"/>
        <v>1.0798385197390445</v>
      </c>
      <c r="AS136" s="59">
        <f t="shared" si="105"/>
        <v>0.75701687429496622</v>
      </c>
      <c r="AT136" s="59">
        <f t="shared" si="105"/>
        <v>0.22958938662316966</v>
      </c>
      <c r="AV136" s="62">
        <f t="shared" si="57"/>
        <v>4.3927390245585434</v>
      </c>
      <c r="AW136" s="60">
        <f t="shared" si="106"/>
        <v>9.0169996757415127</v>
      </c>
      <c r="AX136" s="73">
        <f t="shared" si="106"/>
        <v>12.676361435409383</v>
      </c>
      <c r="AY136" s="74">
        <f t="shared" si="106"/>
        <v>20.118807205422055</v>
      </c>
      <c r="BA136" s="76">
        <f t="shared" si="58"/>
        <v>8.9709256755673348</v>
      </c>
      <c r="BB136" s="76">
        <f t="shared" si="59"/>
        <v>4.4518212510850583</v>
      </c>
      <c r="BC136" s="76">
        <f t="shared" si="60"/>
        <v>3.5214586249673374</v>
      </c>
      <c r="BD136" s="76">
        <f t="shared" si="61"/>
        <v>2.2720771861233873</v>
      </c>
      <c r="BE136" s="76">
        <f t="shared" si="62"/>
        <v>0.90252446767893713</v>
      </c>
      <c r="BF136" s="77">
        <f t="shared" si="63"/>
        <v>0</v>
      </c>
      <c r="BH136" s="50">
        <v>1998</v>
      </c>
      <c r="BI136" s="78">
        <f t="shared" si="109"/>
        <v>0.2562927933555682</v>
      </c>
      <c r="BJ136" s="78">
        <f t="shared" si="110"/>
        <v>0.39254127749137047</v>
      </c>
    </row>
    <row r="137" spans="1:62">
      <c r="A137">
        <v>1999</v>
      </c>
      <c r="B137" t="s">
        <v>202</v>
      </c>
      <c r="C137" t="s">
        <v>94</v>
      </c>
      <c r="D137" s="6">
        <v>13978.608384670109</v>
      </c>
      <c r="E137" s="6">
        <v>14608.38287391863</v>
      </c>
      <c r="F137" s="6">
        <v>10871.678741086102</v>
      </c>
      <c r="G137" s="6">
        <v>22354.983580483728</v>
      </c>
      <c r="H137" s="6">
        <v>61813.653580158571</v>
      </c>
      <c r="I137" s="19">
        <f t="shared" si="88"/>
        <v>0</v>
      </c>
      <c r="J137" s="6">
        <v>96959.810783344918</v>
      </c>
      <c r="K137" s="6">
        <v>283523.02399999998</v>
      </c>
      <c r="L137" s="9">
        <f t="shared" si="89"/>
        <v>0.14416909719332144</v>
      </c>
      <c r="M137" s="9">
        <f t="shared" si="90"/>
        <v>0.15066430880894371</v>
      </c>
      <c r="N137" s="9">
        <f t="shared" si="91"/>
        <v>0.11212561836964273</v>
      </c>
      <c r="O137" s="9">
        <f t="shared" si="92"/>
        <v>0.23055927399070081</v>
      </c>
      <c r="P137" s="9">
        <f t="shared" si="93"/>
        <v>0.63751829836260876</v>
      </c>
      <c r="Q137" s="16">
        <f t="shared" si="94"/>
        <v>0</v>
      </c>
      <c r="R137" s="9">
        <f t="shared" si="112"/>
        <v>1</v>
      </c>
      <c r="S137" s="66">
        <f t="shared" si="96"/>
        <v>4.9303256530835081E-2</v>
      </c>
      <c r="T137" s="66">
        <f t="shared" si="97"/>
        <v>5.1524502905692174E-2</v>
      </c>
      <c r="U137" s="66">
        <f t="shared" si="98"/>
        <v>3.8344959036152572E-2</v>
      </c>
      <c r="V137" s="66">
        <f t="shared" si="99"/>
        <v>7.8847154157341837E-2</v>
      </c>
      <c r="W137" s="66">
        <f t="shared" si="100"/>
        <v>0.21801987263002168</v>
      </c>
      <c r="X137" s="67">
        <f t="shared" si="101"/>
        <v>0</v>
      </c>
      <c r="Y137" s="66">
        <f t="shared" si="102"/>
        <v>0.34198214104595936</v>
      </c>
      <c r="Z137" s="10"/>
      <c r="AA137" s="59">
        <f t="shared" si="103"/>
        <v>1.8187199796273537</v>
      </c>
      <c r="AB137" s="59">
        <f t="shared" si="103"/>
        <v>1.3005745504894497</v>
      </c>
      <c r="AC137" s="59">
        <f t="shared" si="103"/>
        <v>0.99570061926507802</v>
      </c>
      <c r="AD137" s="59">
        <f t="shared" si="103"/>
        <v>0.5796877472111609</v>
      </c>
      <c r="AE137" s="59">
        <f t="shared" si="103"/>
        <v>0.23564275649046573</v>
      </c>
      <c r="AF137" s="59">
        <f t="shared" si="104"/>
        <v>2.5067549806638092</v>
      </c>
      <c r="AG137" s="59">
        <f t="shared" si="104"/>
        <v>1.3727688624817918</v>
      </c>
      <c r="AH137" s="59">
        <f t="shared" si="104"/>
        <v>0.80924806701333274</v>
      </c>
      <c r="AI137" s="59">
        <f t="shared" si="104"/>
        <v>0.3741380354013864</v>
      </c>
      <c r="AJ137" s="59">
        <f t="shared" si="104"/>
        <v>8.9540345008897085E-2</v>
      </c>
      <c r="AK137" s="59">
        <f t="shared" si="111"/>
        <v>1.0323405397227634</v>
      </c>
      <c r="AL137" s="59">
        <f t="shared" si="111"/>
        <v>0.83886802080836953</v>
      </c>
      <c r="AM137" s="59">
        <f t="shared" si="111"/>
        <v>0.86783412724217823</v>
      </c>
      <c r="AN137" s="59">
        <f t="shared" si="111"/>
        <v>0.69451641687197552</v>
      </c>
      <c r="AO137" s="59">
        <f t="shared" si="111"/>
        <v>0.40093679896997036</v>
      </c>
      <c r="AP137" s="59">
        <f t="shared" si="105"/>
        <v>4.3601084663972802</v>
      </c>
      <c r="AQ137" s="59">
        <f t="shared" si="105"/>
        <v>1.3353630473577067</v>
      </c>
      <c r="AR137" s="59">
        <f t="shared" si="105"/>
        <v>1.1440082583330036</v>
      </c>
      <c r="AS137" s="59">
        <f t="shared" si="105"/>
        <v>0.80200283659094285</v>
      </c>
      <c r="AT137" s="59">
        <f t="shared" si="105"/>
        <v>0.24323280705525102</v>
      </c>
      <c r="AV137" s="62">
        <f t="shared" ref="AV137:AV147" si="113">100*S137</f>
        <v>4.930325653083508</v>
      </c>
      <c r="AW137" s="60">
        <f t="shared" si="106"/>
        <v>10.082775943652726</v>
      </c>
      <c r="AX137" s="73">
        <f t="shared" si="106"/>
        <v>13.917271847267983</v>
      </c>
      <c r="AY137" s="74">
        <f t="shared" si="106"/>
        <v>21.801987263002168</v>
      </c>
      <c r="BA137" s="76">
        <f t="shared" ref="BA137:BA147" si="114">AA137+AF137+AK137+AP137</f>
        <v>9.717923966411206</v>
      </c>
      <c r="BB137" s="76">
        <f t="shared" ref="BB137:BB146" si="115">AB137+AG137+AL137+AQ137</f>
        <v>4.8475744811373174</v>
      </c>
      <c r="BC137" s="76">
        <f t="shared" ref="BC137:BC146" si="116">AC137+AH137+AM137+AR137</f>
        <v>3.8167910718535927</v>
      </c>
      <c r="BD137" s="76">
        <f t="shared" ref="BD137:BD146" si="117">AD137+AI137+AN137+AS137</f>
        <v>2.4503450360754657</v>
      </c>
      <c r="BE137" s="76">
        <f t="shared" ref="BE137:BE146" si="118">AE137+AJ137+AO137+AT137</f>
        <v>0.96935270752458425</v>
      </c>
      <c r="BF137" s="77">
        <f t="shared" ref="BF137:BF146" si="119">AY137-SUM(BA137:BE137)</f>
        <v>0</v>
      </c>
      <c r="BH137" s="50">
        <v>1999</v>
      </c>
      <c r="BI137" s="78">
        <f t="shared" si="109"/>
        <v>0.25397059709999431</v>
      </c>
      <c r="BJ137" s="78">
        <f t="shared" si="110"/>
        <v>0.39275786526482981</v>
      </c>
    </row>
    <row r="138" spans="1:62">
      <c r="A138">
        <v>2000</v>
      </c>
      <c r="B138" t="s">
        <v>202</v>
      </c>
      <c r="C138" t="s">
        <v>94</v>
      </c>
      <c r="D138" s="6">
        <v>14162.306729424638</v>
      </c>
      <c r="E138" s="6">
        <v>14113.018670361645</v>
      </c>
      <c r="F138" s="6">
        <v>10123.646218190584</v>
      </c>
      <c r="G138" s="6">
        <v>22515.763989940315</v>
      </c>
      <c r="H138" s="6">
        <v>60914.735607917173</v>
      </c>
      <c r="I138" s="19">
        <f t="shared" si="88"/>
        <v>0</v>
      </c>
      <c r="J138" s="6">
        <v>95904.475210109362</v>
      </c>
      <c r="K138" s="6">
        <v>284203.739</v>
      </c>
      <c r="L138" s="9">
        <f t="shared" si="89"/>
        <v>0.14767096841307545</v>
      </c>
      <c r="M138" s="9">
        <f t="shared" si="90"/>
        <v>0.14715703974650374</v>
      </c>
      <c r="N138" s="9">
        <f t="shared" si="91"/>
        <v>0.10555968525985368</v>
      </c>
      <c r="O138" s="9">
        <f t="shared" si="92"/>
        <v>0.23477281889726573</v>
      </c>
      <c r="P138" s="9">
        <f t="shared" si="93"/>
        <v>0.63516051231669846</v>
      </c>
      <c r="Q138" s="16">
        <f t="shared" si="94"/>
        <v>0</v>
      </c>
      <c r="R138" s="9">
        <f t="shared" si="112"/>
        <v>1</v>
      </c>
      <c r="S138" s="66">
        <f t="shared" si="96"/>
        <v>4.9831528533917833E-2</v>
      </c>
      <c r="T138" s="66">
        <f t="shared" si="97"/>
        <v>4.9658103443746902E-2</v>
      </c>
      <c r="U138" s="66">
        <f t="shared" si="98"/>
        <v>3.5621087371375447E-2</v>
      </c>
      <c r="V138" s="66">
        <f t="shared" si="99"/>
        <v>7.9224024529600978E-2</v>
      </c>
      <c r="W138" s="66">
        <f t="shared" si="100"/>
        <v>0.21433474387864113</v>
      </c>
      <c r="X138" s="67">
        <f t="shared" si="101"/>
        <v>0</v>
      </c>
      <c r="Y138" s="66">
        <f t="shared" si="102"/>
        <v>0.33744973077257567</v>
      </c>
      <c r="Z138" s="10"/>
      <c r="AA138" s="59">
        <f t="shared" si="103"/>
        <v>1.8382071071375512</v>
      </c>
      <c r="AB138" s="59">
        <f t="shared" si="103"/>
        <v>1.3145098799441242</v>
      </c>
      <c r="AC138" s="59">
        <f t="shared" si="103"/>
        <v>1.0063693011660582</v>
      </c>
      <c r="AD138" s="59">
        <f t="shared" si="103"/>
        <v>0.58589895573833484</v>
      </c>
      <c r="AE138" s="59">
        <f t="shared" si="103"/>
        <v>0.23816760940571496</v>
      </c>
      <c r="AF138" s="59">
        <f t="shared" si="104"/>
        <v>2.4159514622736746</v>
      </c>
      <c r="AG138" s="59">
        <f t="shared" si="104"/>
        <v>1.3230423261384749</v>
      </c>
      <c r="AH138" s="59">
        <f t="shared" si="104"/>
        <v>0.77993424404218326</v>
      </c>
      <c r="AI138" s="59">
        <f t="shared" si="104"/>
        <v>0.36058543443317281</v>
      </c>
      <c r="AJ138" s="59">
        <f t="shared" si="104"/>
        <v>8.6296877487184467E-2</v>
      </c>
      <c r="AK138" s="59">
        <f t="shared" si="111"/>
        <v>0.95900721990097482</v>
      </c>
      <c r="AL138" s="59">
        <f t="shared" si="111"/>
        <v>0.77927821057508018</v>
      </c>
      <c r="AM138" s="59">
        <f t="shared" si="111"/>
        <v>0.80618668131081495</v>
      </c>
      <c r="AN138" s="59">
        <f t="shared" si="111"/>
        <v>0.6451807639936793</v>
      </c>
      <c r="AO138" s="59">
        <f t="shared" si="111"/>
        <v>0.37245586135699532</v>
      </c>
      <c r="AP138" s="59">
        <f t="shared" si="105"/>
        <v>4.3809487328391397</v>
      </c>
      <c r="AQ138" s="59">
        <f t="shared" si="105"/>
        <v>1.3417457605213872</v>
      </c>
      <c r="AR138" s="59">
        <f t="shared" si="105"/>
        <v>1.1494763417761311</v>
      </c>
      <c r="AS138" s="59">
        <f t="shared" si="105"/>
        <v>0.80583621663882343</v>
      </c>
      <c r="AT138" s="59">
        <f t="shared" si="105"/>
        <v>0.24439540118461711</v>
      </c>
      <c r="AV138" s="62">
        <f t="shared" si="113"/>
        <v>4.9831528533917835</v>
      </c>
      <c r="AW138" s="60">
        <f t="shared" si="106"/>
        <v>9.9489631977664743</v>
      </c>
      <c r="AX138" s="73">
        <f t="shared" si="106"/>
        <v>13.511071934904018</v>
      </c>
      <c r="AY138" s="74">
        <f t="shared" si="106"/>
        <v>21.433474387864116</v>
      </c>
      <c r="BA138" s="76">
        <f t="shared" si="114"/>
        <v>9.5941145221513402</v>
      </c>
      <c r="BB138" s="76">
        <f t="shared" si="115"/>
        <v>4.7585761771790667</v>
      </c>
      <c r="BC138" s="76">
        <f t="shared" si="116"/>
        <v>3.7419665682951875</v>
      </c>
      <c r="BD138" s="76">
        <f t="shared" si="117"/>
        <v>2.3975013708040103</v>
      </c>
      <c r="BE138" s="76">
        <f t="shared" si="118"/>
        <v>0.94131574943451179</v>
      </c>
      <c r="BF138" s="77">
        <f t="shared" si="119"/>
        <v>0</v>
      </c>
      <c r="BH138" s="50">
        <v>2000</v>
      </c>
      <c r="BI138" s="78">
        <f t="shared" si="109"/>
        <v>0.25155642955499957</v>
      </c>
      <c r="BJ138" s="78">
        <f t="shared" si="110"/>
        <v>0.39002729847090734</v>
      </c>
    </row>
    <row r="139" spans="1:62">
      <c r="A139">
        <v>2001</v>
      </c>
      <c r="B139" t="s">
        <v>202</v>
      </c>
      <c r="C139" t="s">
        <v>94</v>
      </c>
      <c r="D139" s="6">
        <v>13952.951985960282</v>
      </c>
      <c r="E139" s="6">
        <v>13612.67634802218</v>
      </c>
      <c r="F139" s="6">
        <v>10145.359502879002</v>
      </c>
      <c r="G139" s="6">
        <v>21871.389334803323</v>
      </c>
      <c r="H139" s="6">
        <v>59582.377171664783</v>
      </c>
      <c r="I139" s="19">
        <f t="shared" si="88"/>
        <v>0</v>
      </c>
      <c r="J139" s="6">
        <v>95787.987338997729</v>
      </c>
      <c r="K139" s="6">
        <v>268696.70899999997</v>
      </c>
      <c r="L139" s="9">
        <f t="shared" si="89"/>
        <v>0.14566494582019138</v>
      </c>
      <c r="M139" s="9">
        <f t="shared" si="90"/>
        <v>0.14211256261023988</v>
      </c>
      <c r="N139" s="9">
        <f t="shared" si="91"/>
        <v>0.10591473716818109</v>
      </c>
      <c r="O139" s="9">
        <f t="shared" si="92"/>
        <v>0.22833123382579856</v>
      </c>
      <c r="P139" s="9">
        <f t="shared" si="93"/>
        <v>0.62202347942441083</v>
      </c>
      <c r="Q139" s="16">
        <f t="shared" si="94"/>
        <v>0</v>
      </c>
      <c r="R139" s="9">
        <f t="shared" si="112"/>
        <v>1</v>
      </c>
      <c r="S139" s="66">
        <f t="shared" si="96"/>
        <v>5.1928257840926084E-2</v>
      </c>
      <c r="T139" s="66">
        <f t="shared" si="97"/>
        <v>5.0661864816595806E-2</v>
      </c>
      <c r="U139" s="66">
        <f t="shared" si="98"/>
        <v>3.7757661940247295E-2</v>
      </c>
      <c r="V139" s="66">
        <f t="shared" si="99"/>
        <v>8.1398054394493255E-2</v>
      </c>
      <c r="W139" s="66">
        <f t="shared" si="100"/>
        <v>0.22174583899226241</v>
      </c>
      <c r="X139" s="67">
        <f t="shared" si="101"/>
        <v>0</v>
      </c>
      <c r="Y139" s="66">
        <f t="shared" si="102"/>
        <v>0.35649110737339823</v>
      </c>
      <c r="Z139" s="10"/>
      <c r="AA139" s="59">
        <f t="shared" si="103"/>
        <v>1.9155521701384339</v>
      </c>
      <c r="AB139" s="59">
        <f t="shared" si="103"/>
        <v>1.3698196701656853</v>
      </c>
      <c r="AC139" s="59">
        <f t="shared" si="103"/>
        <v>1.0487136576309026</v>
      </c>
      <c r="AD139" s="59">
        <f t="shared" si="103"/>
        <v>0.61055145080691253</v>
      </c>
      <c r="AE139" s="59">
        <f t="shared" si="103"/>
        <v>0.24818883535067385</v>
      </c>
      <c r="AF139" s="59">
        <f t="shared" si="104"/>
        <v>2.4647861657426713</v>
      </c>
      <c r="AG139" s="59">
        <f t="shared" si="104"/>
        <v>1.3497855702320871</v>
      </c>
      <c r="AH139" s="59">
        <f t="shared" si="104"/>
        <v>0.79569940246025483</v>
      </c>
      <c r="AI139" s="59">
        <f t="shared" si="104"/>
        <v>0.36787410849834262</v>
      </c>
      <c r="AJ139" s="59">
        <f t="shared" si="104"/>
        <v>8.8041234726224729E-2</v>
      </c>
      <c r="AK139" s="59">
        <f t="shared" si="111"/>
        <v>1.0165290584693127</v>
      </c>
      <c r="AL139" s="59">
        <f t="shared" si="111"/>
        <v>0.82601979343110032</v>
      </c>
      <c r="AM139" s="59">
        <f t="shared" si="111"/>
        <v>0.85454225067044198</v>
      </c>
      <c r="AN139" s="59">
        <f t="shared" si="111"/>
        <v>0.68387910013099573</v>
      </c>
      <c r="AO139" s="59">
        <f t="shared" si="111"/>
        <v>0.39479599132287868</v>
      </c>
      <c r="AP139" s="59">
        <f t="shared" si="105"/>
        <v>4.5011687473903521</v>
      </c>
      <c r="AQ139" s="59">
        <f t="shared" si="105"/>
        <v>1.378565341094149</v>
      </c>
      <c r="AR139" s="59">
        <f t="shared" si="105"/>
        <v>1.1810197518824268</v>
      </c>
      <c r="AS139" s="59">
        <f t="shared" si="105"/>
        <v>0.82794960978675702</v>
      </c>
      <c r="AT139" s="59">
        <f t="shared" si="105"/>
        <v>0.25110198929564098</v>
      </c>
      <c r="AV139" s="62">
        <f t="shared" si="113"/>
        <v>5.1928257840926086</v>
      </c>
      <c r="AW139" s="60">
        <f t="shared" si="106"/>
        <v>10.25901226575219</v>
      </c>
      <c r="AX139" s="73">
        <f t="shared" si="106"/>
        <v>14.03477845977692</v>
      </c>
      <c r="AY139" s="74">
        <f t="shared" si="106"/>
        <v>22.174583899226246</v>
      </c>
      <c r="BA139" s="76">
        <f t="shared" si="114"/>
        <v>9.8980361417407696</v>
      </c>
      <c r="BB139" s="76">
        <f t="shared" si="115"/>
        <v>4.9241903749230218</v>
      </c>
      <c r="BC139" s="76">
        <f t="shared" si="116"/>
        <v>3.8799750626440259</v>
      </c>
      <c r="BD139" s="76">
        <f t="shared" si="117"/>
        <v>2.4902542692230076</v>
      </c>
      <c r="BE139" s="76">
        <f t="shared" si="118"/>
        <v>0.9821280506954182</v>
      </c>
      <c r="BF139" s="77">
        <f t="shared" si="119"/>
        <v>0</v>
      </c>
      <c r="BH139" s="50">
        <v>2001</v>
      </c>
      <c r="BI139" s="78">
        <f t="shared" si="109"/>
        <v>0.25312741315047083</v>
      </c>
      <c r="BJ139" s="78">
        <f t="shared" si="110"/>
        <v>0.39199443274225648</v>
      </c>
    </row>
    <row r="140" spans="1:62">
      <c r="A140">
        <v>2002</v>
      </c>
      <c r="B140" t="s">
        <v>202</v>
      </c>
      <c r="C140" t="s">
        <v>94</v>
      </c>
      <c r="D140" s="6">
        <v>13660.156451658018</v>
      </c>
      <c r="E140" s="6">
        <v>13918.506324339029</v>
      </c>
      <c r="F140" s="6">
        <v>11873.406178998765</v>
      </c>
      <c r="G140" s="6">
        <v>22029.602021469924</v>
      </c>
      <c r="H140" s="6">
        <v>61481.670976465743</v>
      </c>
      <c r="I140" s="19">
        <f t="shared" si="88"/>
        <v>0</v>
      </c>
      <c r="J140" s="6">
        <v>91237.122995470185</v>
      </c>
      <c r="K140" s="6">
        <v>312580.14399999997</v>
      </c>
      <c r="L140" s="9">
        <f t="shared" si="89"/>
        <v>0.14972147304925681</v>
      </c>
      <c r="M140" s="9">
        <f t="shared" si="90"/>
        <v>0.15255310412440412</v>
      </c>
      <c r="N140" s="9">
        <f t="shared" si="91"/>
        <v>0.13013788454934364</v>
      </c>
      <c r="O140" s="9">
        <f t="shared" si="92"/>
        <v>0.24145436964911385</v>
      </c>
      <c r="P140" s="9">
        <f t="shared" si="93"/>
        <v>0.67386683137211856</v>
      </c>
      <c r="Q140" s="16">
        <f t="shared" si="94"/>
        <v>0</v>
      </c>
      <c r="R140" s="9">
        <f t="shared" si="112"/>
        <v>1</v>
      </c>
      <c r="S140" s="66">
        <f t="shared" si="96"/>
        <v>4.370129297674781E-2</v>
      </c>
      <c r="T140" s="66">
        <f t="shared" si="97"/>
        <v>4.452780060252013E-2</v>
      </c>
      <c r="U140" s="66">
        <f t="shared" si="98"/>
        <v>3.7985158068769606E-2</v>
      </c>
      <c r="V140" s="66">
        <f t="shared" si="99"/>
        <v>7.0476651970158177E-2</v>
      </c>
      <c r="W140" s="66">
        <f t="shared" si="100"/>
        <v>0.19669090361819574</v>
      </c>
      <c r="X140" s="67">
        <f t="shared" si="101"/>
        <v>0</v>
      </c>
      <c r="Y140" s="66">
        <f t="shared" si="102"/>
        <v>0.29188393679756636</v>
      </c>
      <c r="Z140" s="10"/>
      <c r="AA140" s="59">
        <f t="shared" si="103"/>
        <v>1.6120723105308756</v>
      </c>
      <c r="AB140" s="59">
        <f t="shared" si="103"/>
        <v>1.1527999054888971</v>
      </c>
      <c r="AC140" s="59">
        <f t="shared" si="103"/>
        <v>0.88256653903618698</v>
      </c>
      <c r="AD140" s="59">
        <f t="shared" si="103"/>
        <v>0.51382212572636288</v>
      </c>
      <c r="AE140" s="59">
        <f t="shared" si="103"/>
        <v>0.20886841689245841</v>
      </c>
      <c r="AF140" s="59">
        <f t="shared" si="104"/>
        <v>2.1663534754071549</v>
      </c>
      <c r="AG140" s="59">
        <f t="shared" si="104"/>
        <v>1.1863555150414593</v>
      </c>
      <c r="AH140" s="59">
        <f t="shared" si="104"/>
        <v>0.69935728699604138</v>
      </c>
      <c r="AI140" s="59">
        <f t="shared" si="104"/>
        <v>0.32333245152630258</v>
      </c>
      <c r="AJ140" s="59">
        <f t="shared" si="104"/>
        <v>7.7381331281054622E-2</v>
      </c>
      <c r="AK140" s="59">
        <f t="shared" si="111"/>
        <v>1.0226538133786121</v>
      </c>
      <c r="AL140" s="59">
        <f t="shared" si="111"/>
        <v>0.83099669865859449</v>
      </c>
      <c r="AM140" s="59">
        <f t="shared" si="111"/>
        <v>0.85969100839791779</v>
      </c>
      <c r="AN140" s="59">
        <f t="shared" si="111"/>
        <v>0.68799958428341323</v>
      </c>
      <c r="AO140" s="59">
        <f t="shared" si="111"/>
        <v>0.39717470215842293</v>
      </c>
      <c r="AP140" s="59">
        <f t="shared" si="105"/>
        <v>3.897234468668624</v>
      </c>
      <c r="AQ140" s="59">
        <f t="shared" si="105"/>
        <v>1.193599410761685</v>
      </c>
      <c r="AR140" s="59">
        <f t="shared" si="105"/>
        <v>1.0225590604402865</v>
      </c>
      <c r="AS140" s="59">
        <f t="shared" si="105"/>
        <v>0.71686131728619207</v>
      </c>
      <c r="AT140" s="59">
        <f t="shared" si="105"/>
        <v>0.21741093985903059</v>
      </c>
      <c r="AV140" s="62">
        <f t="shared" si="113"/>
        <v>4.3701292976747812</v>
      </c>
      <c r="AW140" s="60">
        <f t="shared" si="106"/>
        <v>8.8229093579267932</v>
      </c>
      <c r="AX140" s="73">
        <f t="shared" si="106"/>
        <v>12.621425164803753</v>
      </c>
      <c r="AY140" s="74">
        <f t="shared" si="106"/>
        <v>19.66909036181957</v>
      </c>
      <c r="BA140" s="76">
        <f t="shared" si="114"/>
        <v>8.6983140679852653</v>
      </c>
      <c r="BB140" s="76">
        <f t="shared" si="115"/>
        <v>4.3637515299506351</v>
      </c>
      <c r="BC140" s="76">
        <f t="shared" si="116"/>
        <v>3.4641738948704326</v>
      </c>
      <c r="BD140" s="76">
        <f t="shared" si="117"/>
        <v>2.2420154788222706</v>
      </c>
      <c r="BE140" s="76">
        <f t="shared" si="118"/>
        <v>0.90083539019096659</v>
      </c>
      <c r="BF140" s="77">
        <f t="shared" si="119"/>
        <v>0</v>
      </c>
      <c r="BH140" s="50">
        <v>2002</v>
      </c>
      <c r="BI140" s="78">
        <f t="shared" si="109"/>
        <v>0.26004335161259556</v>
      </c>
      <c r="BJ140" s="78">
        <f t="shared" si="110"/>
        <v>0.39825808401429874</v>
      </c>
    </row>
    <row r="141" spans="1:62">
      <c r="A141">
        <v>2003</v>
      </c>
      <c r="B141" t="s">
        <v>202</v>
      </c>
      <c r="C141" t="s">
        <v>94</v>
      </c>
      <c r="D141" s="6">
        <v>15347.412117464797</v>
      </c>
      <c r="E141" s="6">
        <v>15979.800428659346</v>
      </c>
      <c r="F141" s="6">
        <v>15941.842212166594</v>
      </c>
      <c r="G141" s="6">
        <v>24653.589566915754</v>
      </c>
      <c r="H141" s="6">
        <v>71922.644325206478</v>
      </c>
      <c r="I141" s="19">
        <f t="shared" si="88"/>
        <v>0</v>
      </c>
      <c r="J141" s="6">
        <v>110431.55195404927</v>
      </c>
      <c r="K141" s="6">
        <v>375909.36099999998</v>
      </c>
      <c r="L141" s="9">
        <f t="shared" si="89"/>
        <v>0.13897669502870771</v>
      </c>
      <c r="M141" s="9">
        <f t="shared" si="90"/>
        <v>0.14470321340144313</v>
      </c>
      <c r="N141" s="9">
        <f t="shared" si="91"/>
        <v>0.14435948721249536</v>
      </c>
      <c r="O141" s="9">
        <f t="shared" si="92"/>
        <v>0.22324769624875099</v>
      </c>
      <c r="P141" s="9">
        <f t="shared" si="93"/>
        <v>0.65128709189139711</v>
      </c>
      <c r="Q141" s="16">
        <f t="shared" si="94"/>
        <v>0</v>
      </c>
      <c r="R141" s="9">
        <f t="shared" si="112"/>
        <v>1</v>
      </c>
      <c r="S141" s="66">
        <f t="shared" si="96"/>
        <v>4.0827427326197388E-2</v>
      </c>
      <c r="T141" s="66">
        <f t="shared" si="97"/>
        <v>4.2509716667203046E-2</v>
      </c>
      <c r="U141" s="66">
        <f t="shared" si="98"/>
        <v>4.2408739622120224E-2</v>
      </c>
      <c r="V141" s="66">
        <f t="shared" si="99"/>
        <v>6.5583867082564501E-2</v>
      </c>
      <c r="W141" s="66">
        <f t="shared" si="100"/>
        <v>0.19132975069808511</v>
      </c>
      <c r="X141" s="67">
        <f t="shared" si="101"/>
        <v>0</v>
      </c>
      <c r="Y141" s="66">
        <f t="shared" si="102"/>
        <v>0.29377175301055958</v>
      </c>
      <c r="Z141" s="10"/>
      <c r="AA141" s="59">
        <f t="shared" si="103"/>
        <v>1.5060599039436573</v>
      </c>
      <c r="AB141" s="59">
        <f t="shared" si="103"/>
        <v>1.0769899734554202</v>
      </c>
      <c r="AC141" s="59">
        <f t="shared" si="103"/>
        <v>0.82452757752969796</v>
      </c>
      <c r="AD141" s="59">
        <f t="shared" si="103"/>
        <v>0.48003237588066655</v>
      </c>
      <c r="AE141" s="59">
        <f t="shared" si="103"/>
        <v>0.19513290181029683</v>
      </c>
      <c r="AF141" s="59">
        <f t="shared" si="104"/>
        <v>2.0681702485740274</v>
      </c>
      <c r="AG141" s="59">
        <f t="shared" si="104"/>
        <v>1.1325876447652774</v>
      </c>
      <c r="AH141" s="59">
        <f t="shared" si="104"/>
        <v>0.66766109524985007</v>
      </c>
      <c r="AI141" s="59">
        <f t="shared" si="104"/>
        <v>0.30867841478155955</v>
      </c>
      <c r="AJ141" s="59">
        <f t="shared" si="104"/>
        <v>7.3874263349590089E-2</v>
      </c>
      <c r="AK141" s="59">
        <f t="shared" si="111"/>
        <v>1.1417475008692701</v>
      </c>
      <c r="AL141" s="59">
        <f t="shared" si="111"/>
        <v>0.92777085609203991</v>
      </c>
      <c r="AM141" s="59">
        <f t="shared" si="111"/>
        <v>0.9598067767579046</v>
      </c>
      <c r="AN141" s="59">
        <f t="shared" si="111"/>
        <v>0.76812093758248556</v>
      </c>
      <c r="AO141" s="59">
        <f t="shared" si="111"/>
        <v>0.44342789091032209</v>
      </c>
      <c r="AP141" s="59">
        <f t="shared" si="105"/>
        <v>3.6266720997328084</v>
      </c>
      <c r="AQ141" s="59">
        <f t="shared" si="105"/>
        <v>1.1107347315302096</v>
      </c>
      <c r="AR141" s="59">
        <f t="shared" si="105"/>
        <v>0.95156871998380876</v>
      </c>
      <c r="AS141" s="59">
        <f t="shared" si="105"/>
        <v>0.66709379681425574</v>
      </c>
      <c r="AT141" s="59">
        <f t="shared" si="105"/>
        <v>0.20231736019536806</v>
      </c>
      <c r="AV141" s="62">
        <f t="shared" si="113"/>
        <v>4.0827427326197387</v>
      </c>
      <c r="AW141" s="60">
        <f t="shared" si="106"/>
        <v>8.3337143993400424</v>
      </c>
      <c r="AX141" s="73">
        <f t="shared" si="106"/>
        <v>12.574588361552065</v>
      </c>
      <c r="AY141" s="74">
        <f t="shared" si="106"/>
        <v>19.132975069808516</v>
      </c>
      <c r="BA141" s="76">
        <f t="shared" si="114"/>
        <v>8.3426497531197636</v>
      </c>
      <c r="BB141" s="76">
        <f t="shared" si="115"/>
        <v>4.2480832058429474</v>
      </c>
      <c r="BC141" s="76">
        <f t="shared" si="116"/>
        <v>3.4035641695212613</v>
      </c>
      <c r="BD141" s="76">
        <f t="shared" si="117"/>
        <v>2.2239255250589673</v>
      </c>
      <c r="BE141" s="76">
        <f t="shared" si="118"/>
        <v>0.91475241626557713</v>
      </c>
      <c r="BF141" s="77">
        <f t="shared" si="119"/>
        <v>0</v>
      </c>
      <c r="BH141" s="50">
        <v>2003</v>
      </c>
      <c r="BI141" s="78">
        <f t="shared" si="109"/>
        <v>0.26876308795853976</v>
      </c>
      <c r="BJ141" s="78">
        <f t="shared" si="110"/>
        <v>0.40797160017996514</v>
      </c>
    </row>
    <row r="142" spans="1:62">
      <c r="A142">
        <v>2004</v>
      </c>
      <c r="B142" t="s">
        <v>202</v>
      </c>
      <c r="C142" t="s">
        <v>94</v>
      </c>
      <c r="D142" s="6">
        <v>22271.175054981406</v>
      </c>
      <c r="E142" s="6">
        <v>22591.864918939958</v>
      </c>
      <c r="F142" s="6">
        <v>22526.183592962749</v>
      </c>
      <c r="G142" s="6">
        <v>33843.305485988109</v>
      </c>
      <c r="H142" s="6">
        <v>101232.52905287223</v>
      </c>
      <c r="I142" s="19">
        <f t="shared" si="88"/>
        <v>0</v>
      </c>
      <c r="J142" s="6">
        <v>153676.63308139963</v>
      </c>
      <c r="K142" s="6">
        <v>535828.33644026623</v>
      </c>
      <c r="L142" s="9">
        <f t="shared" si="89"/>
        <v>0.14492232558989487</v>
      </c>
      <c r="M142" s="9">
        <f t="shared" si="90"/>
        <v>0.14700910910101389</v>
      </c>
      <c r="N142" s="9">
        <f t="shared" si="91"/>
        <v>0.14658170953700586</v>
      </c>
      <c r="O142" s="9">
        <f t="shared" si="92"/>
        <v>0.22022414733710324</v>
      </c>
      <c r="P142" s="9">
        <f t="shared" si="93"/>
        <v>0.65873729156501792</v>
      </c>
      <c r="Q142" s="16">
        <f t="shared" si="94"/>
        <v>0</v>
      </c>
      <c r="R142" s="9">
        <f t="shared" si="112"/>
        <v>1</v>
      </c>
      <c r="S142" s="66">
        <f t="shared" si="96"/>
        <v>4.15640113453839E-2</v>
      </c>
      <c r="T142" s="66">
        <f t="shared" si="97"/>
        <v>4.2162505008651187E-2</v>
      </c>
      <c r="U142" s="66">
        <f t="shared" si="98"/>
        <v>4.2039925963254746E-2</v>
      </c>
      <c r="V142" s="66">
        <f t="shared" si="99"/>
        <v>6.3160723657922746E-2</v>
      </c>
      <c r="W142" s="66">
        <f t="shared" si="100"/>
        <v>0.18892716597521259</v>
      </c>
      <c r="X142" s="67">
        <f t="shared" si="101"/>
        <v>0</v>
      </c>
      <c r="Y142" s="66">
        <f t="shared" si="102"/>
        <v>0.28680198979833421</v>
      </c>
      <c r="Z142" s="10"/>
      <c r="AA142" s="59">
        <f t="shared" si="103"/>
        <v>1.5332313357441287</v>
      </c>
      <c r="AB142" s="59">
        <f t="shared" si="103"/>
        <v>1.0964203822571608</v>
      </c>
      <c r="AC142" s="59">
        <f t="shared" si="103"/>
        <v>0.83940321081745206</v>
      </c>
      <c r="AD142" s="59">
        <f t="shared" si="103"/>
        <v>0.48869283283135345</v>
      </c>
      <c r="AE142" s="59">
        <f t="shared" si="103"/>
        <v>0.19865337288829513</v>
      </c>
      <c r="AF142" s="59">
        <f t="shared" si="104"/>
        <v>2.0512778089514172</v>
      </c>
      <c r="AG142" s="59">
        <f t="shared" si="104"/>
        <v>1.1233368742256165</v>
      </c>
      <c r="AH142" s="59">
        <f t="shared" si="104"/>
        <v>0.66220776047354224</v>
      </c>
      <c r="AI142" s="59">
        <f t="shared" si="104"/>
        <v>0.30615718545428544</v>
      </c>
      <c r="AJ142" s="59">
        <f t="shared" si="104"/>
        <v>7.3270871760257344E-2</v>
      </c>
      <c r="AK142" s="59">
        <f t="shared" si="111"/>
        <v>1.1318181307194326</v>
      </c>
      <c r="AL142" s="59">
        <f t="shared" si="111"/>
        <v>0.91970236438318498</v>
      </c>
      <c r="AM142" s="59">
        <f t="shared" si="111"/>
        <v>0.95145968009117587</v>
      </c>
      <c r="AN142" s="59">
        <f t="shared" si="111"/>
        <v>0.76144086418334089</v>
      </c>
      <c r="AO142" s="59">
        <f t="shared" si="111"/>
        <v>0.43957155694833999</v>
      </c>
      <c r="AP142" s="59">
        <f t="shared" si="105"/>
        <v>3.4926765449916406</v>
      </c>
      <c r="AQ142" s="59">
        <f t="shared" si="105"/>
        <v>1.0696961395569682</v>
      </c>
      <c r="AR142" s="59">
        <f t="shared" si="105"/>
        <v>0.91641087416753886</v>
      </c>
      <c r="AS142" s="59">
        <f t="shared" si="105"/>
        <v>0.64244651663276264</v>
      </c>
      <c r="AT142" s="59">
        <f t="shared" si="105"/>
        <v>0.19484229044336474</v>
      </c>
      <c r="AV142" s="62">
        <f t="shared" si="113"/>
        <v>4.15640113453839</v>
      </c>
      <c r="AW142" s="60">
        <f t="shared" si="106"/>
        <v>8.3726516354035088</v>
      </c>
      <c r="AX142" s="73">
        <f t="shared" si="106"/>
        <v>12.576644231728984</v>
      </c>
      <c r="AY142" s="74">
        <f t="shared" si="106"/>
        <v>18.892716597521257</v>
      </c>
      <c r="BA142" s="76">
        <f t="shared" si="114"/>
        <v>8.2090038204066182</v>
      </c>
      <c r="BB142" s="76">
        <f t="shared" si="115"/>
        <v>4.2091557604229308</v>
      </c>
      <c r="BC142" s="76">
        <f t="shared" si="116"/>
        <v>3.3694815255497086</v>
      </c>
      <c r="BD142" s="76">
        <f t="shared" si="117"/>
        <v>2.1987373991017423</v>
      </c>
      <c r="BE142" s="76">
        <f t="shared" si="118"/>
        <v>0.90633809204025717</v>
      </c>
      <c r="BF142" s="77">
        <f t="shared" si="119"/>
        <v>0</v>
      </c>
      <c r="BH142" s="50">
        <v>2004</v>
      </c>
      <c r="BI142" s="78">
        <f t="shared" si="109"/>
        <v>0.26898443726958676</v>
      </c>
      <c r="BJ142" s="78">
        <f t="shared" si="110"/>
        <v>0.41046168320370052</v>
      </c>
    </row>
    <row r="143" spans="1:62">
      <c r="A143">
        <v>2005</v>
      </c>
      <c r="B143" t="s">
        <v>202</v>
      </c>
      <c r="C143" t="s">
        <v>94</v>
      </c>
      <c r="D143" s="6">
        <v>30867.85151598887</v>
      </c>
      <c r="E143" s="6">
        <v>28858.923909713521</v>
      </c>
      <c r="F143" s="6">
        <v>29801.606311438401</v>
      </c>
      <c r="G143" s="6">
        <v>39630.571859759591</v>
      </c>
      <c r="H143" s="6">
        <v>129158.95359690038</v>
      </c>
      <c r="I143" s="19">
        <f t="shared" si="88"/>
        <v>0</v>
      </c>
      <c r="J143" s="6">
        <v>206877.97241545163</v>
      </c>
      <c r="K143" s="6">
        <v>647256.72441172448</v>
      </c>
      <c r="L143" s="9">
        <f t="shared" si="89"/>
        <v>0.14920801453912241</v>
      </c>
      <c r="M143" s="9">
        <f t="shared" si="90"/>
        <v>0.1394973257556833</v>
      </c>
      <c r="N143" s="9">
        <f t="shared" si="91"/>
        <v>0.14405403322298094</v>
      </c>
      <c r="O143" s="9">
        <f t="shared" si="92"/>
        <v>0.19156496652129601</v>
      </c>
      <c r="P143" s="9">
        <f t="shared" si="93"/>
        <v>0.62432434003908266</v>
      </c>
      <c r="Q143" s="16">
        <f t="shared" si="94"/>
        <v>0</v>
      </c>
      <c r="R143" s="9">
        <f t="shared" si="112"/>
        <v>1</v>
      </c>
      <c r="S143" s="66">
        <f t="shared" si="96"/>
        <v>4.7690275514779536E-2</v>
      </c>
      <c r="T143" s="66">
        <f t="shared" si="97"/>
        <v>4.4586518488382916E-2</v>
      </c>
      <c r="U143" s="66">
        <f t="shared" si="98"/>
        <v>4.6042945847375075E-2</v>
      </c>
      <c r="V143" s="66">
        <f t="shared" si="99"/>
        <v>6.1228520871341785E-2</v>
      </c>
      <c r="W143" s="66">
        <f t="shared" si="100"/>
        <v>0.19954826072187931</v>
      </c>
      <c r="X143" s="67">
        <f t="shared" si="101"/>
        <v>0</v>
      </c>
      <c r="Y143" s="66">
        <f t="shared" si="102"/>
        <v>0.31962274722364276</v>
      </c>
      <c r="Z143" s="10"/>
      <c r="AA143" s="59">
        <f t="shared" si="103"/>
        <v>1.7592196340705617</v>
      </c>
      <c r="AB143" s="59">
        <f t="shared" si="103"/>
        <v>1.2580255951563988</v>
      </c>
      <c r="AC143" s="59">
        <f t="shared" si="103"/>
        <v>0.96312576905118052</v>
      </c>
      <c r="AD143" s="59">
        <f t="shared" si="103"/>
        <v>0.56072296887229334</v>
      </c>
      <c r="AE143" s="59">
        <f t="shared" si="103"/>
        <v>0.22793358432751928</v>
      </c>
      <c r="AF143" s="59">
        <f t="shared" si="104"/>
        <v>2.1692102007424774</v>
      </c>
      <c r="AG143" s="59">
        <f t="shared" si="104"/>
        <v>1.1879199374198901</v>
      </c>
      <c r="AH143" s="59">
        <f t="shared" si="104"/>
        <v>0.70027951492554785</v>
      </c>
      <c r="AI143" s="59">
        <f t="shared" si="104"/>
        <v>0.32375882331488315</v>
      </c>
      <c r="AJ143" s="59">
        <f t="shared" si="104"/>
        <v>7.7483372435492734E-2</v>
      </c>
      <c r="AK143" s="59">
        <f t="shared" si="111"/>
        <v>1.2395892644373623</v>
      </c>
      <c r="AL143" s="59">
        <f t="shared" si="111"/>
        <v>1.0072759451577156</v>
      </c>
      <c r="AM143" s="59">
        <f t="shared" si="111"/>
        <v>1.0420571759495838</v>
      </c>
      <c r="AN143" s="59">
        <f t="shared" si="111"/>
        <v>0.83394486722492234</v>
      </c>
      <c r="AO143" s="59">
        <f t="shared" si="111"/>
        <v>0.48142733196792348</v>
      </c>
      <c r="AP143" s="59">
        <f t="shared" si="105"/>
        <v>3.3858291410668708</v>
      </c>
      <c r="AQ143" s="59">
        <f t="shared" si="105"/>
        <v>1.0369721658285955</v>
      </c>
      <c r="AR143" s="59">
        <f t="shared" si="105"/>
        <v>0.8883761788352047</v>
      </c>
      <c r="AS143" s="59">
        <f t="shared" si="105"/>
        <v>0.62279289523997894</v>
      </c>
      <c r="AT143" s="59">
        <f t="shared" si="105"/>
        <v>0.18888170616352865</v>
      </c>
      <c r="AV143" s="62">
        <f t="shared" si="113"/>
        <v>4.7690275514779534</v>
      </c>
      <c r="AW143" s="60">
        <f t="shared" si="106"/>
        <v>9.2276794003162443</v>
      </c>
      <c r="AX143" s="73">
        <f t="shared" si="106"/>
        <v>13.831973985053752</v>
      </c>
      <c r="AY143" s="74">
        <f t="shared" si="106"/>
        <v>19.954826072187931</v>
      </c>
      <c r="BA143" s="76">
        <f t="shared" si="114"/>
        <v>8.5538482403172722</v>
      </c>
      <c r="BB143" s="76">
        <f t="shared" si="115"/>
        <v>4.4901936435626002</v>
      </c>
      <c r="BC143" s="76">
        <f t="shared" si="116"/>
        <v>3.5938386387615164</v>
      </c>
      <c r="BD143" s="76">
        <f t="shared" si="117"/>
        <v>2.3412195546520778</v>
      </c>
      <c r="BE143" s="76">
        <f t="shared" si="118"/>
        <v>0.9757259948944641</v>
      </c>
      <c r="BF143" s="77">
        <f t="shared" si="119"/>
        <v>0</v>
      </c>
      <c r="BH143" s="50">
        <v>2005</v>
      </c>
      <c r="BI143" s="78">
        <f t="shared" si="109"/>
        <v>0.27149966733918579</v>
      </c>
      <c r="BJ143" s="78">
        <f t="shared" si="110"/>
        <v>0.42014290384794306</v>
      </c>
    </row>
    <row r="144" spans="1:62">
      <c r="A144">
        <v>2006</v>
      </c>
      <c r="B144" t="s">
        <v>202</v>
      </c>
      <c r="C144" t="s">
        <v>94</v>
      </c>
      <c r="D144" s="6">
        <v>41654.844988721081</v>
      </c>
      <c r="E144" s="6">
        <v>36513.214326665518</v>
      </c>
      <c r="F144" s="6">
        <v>38194.683296793788</v>
      </c>
      <c r="G144" s="6">
        <v>51921.359446125498</v>
      </c>
      <c r="H144" s="6">
        <v>168284.1020583059</v>
      </c>
      <c r="I144" s="19">
        <f t="shared" si="88"/>
        <v>0</v>
      </c>
      <c r="J144" s="6">
        <v>263768.30144266493</v>
      </c>
      <c r="K144" s="6">
        <v>808592.60665580817</v>
      </c>
      <c r="L144" s="9">
        <f t="shared" si="89"/>
        <v>0.15792210345554186</v>
      </c>
      <c r="M144" s="9">
        <f t="shared" si="90"/>
        <v>0.13842912179726935</v>
      </c>
      <c r="N144" s="9">
        <f t="shared" si="91"/>
        <v>0.14480391725575156</v>
      </c>
      <c r="O144" s="9">
        <f t="shared" si="92"/>
        <v>0.1968445759484545</v>
      </c>
      <c r="P144" s="9">
        <f t="shared" si="93"/>
        <v>0.63799971845701731</v>
      </c>
      <c r="Q144" s="16">
        <f t="shared" si="94"/>
        <v>0</v>
      </c>
      <c r="R144" s="9">
        <f t="shared" si="112"/>
        <v>1</v>
      </c>
      <c r="S144" s="66">
        <f t="shared" si="96"/>
        <v>5.1515243456155178E-2</v>
      </c>
      <c r="T144" s="66">
        <f t="shared" si="97"/>
        <v>4.5156502824923825E-2</v>
      </c>
      <c r="U144" s="66">
        <f t="shared" si="98"/>
        <v>4.7236003622095984E-2</v>
      </c>
      <c r="V144" s="66">
        <f t="shared" si="99"/>
        <v>6.4212013588477876E-2</v>
      </c>
      <c r="W144" s="66">
        <f t="shared" si="100"/>
        <v>0.20811976349165287</v>
      </c>
      <c r="X144" s="67">
        <f t="shared" si="101"/>
        <v>0</v>
      </c>
      <c r="Y144" s="66">
        <f t="shared" si="102"/>
        <v>0.32620666980070795</v>
      </c>
      <c r="Z144" s="10"/>
      <c r="AA144" s="59">
        <f t="shared" si="103"/>
        <v>1.9003167158031498</v>
      </c>
      <c r="AB144" s="59">
        <f t="shared" si="103"/>
        <v>1.3589247306502164</v>
      </c>
      <c r="AC144" s="59">
        <f t="shared" si="103"/>
        <v>1.0403726532507036</v>
      </c>
      <c r="AD144" s="59">
        <f t="shared" si="103"/>
        <v>0.6056953947343503</v>
      </c>
      <c r="AE144" s="59">
        <f t="shared" si="103"/>
        <v>0.24621485117709777</v>
      </c>
      <c r="AF144" s="59">
        <f t="shared" si="104"/>
        <v>2.1969409112578124</v>
      </c>
      <c r="AG144" s="59">
        <f t="shared" si="104"/>
        <v>1.2031060470411294</v>
      </c>
      <c r="AH144" s="59">
        <f t="shared" si="104"/>
        <v>0.70923173564697573</v>
      </c>
      <c r="AI144" s="59">
        <f t="shared" si="104"/>
        <v>0.32789768556209992</v>
      </c>
      <c r="AJ144" s="59">
        <f t="shared" si="104"/>
        <v>7.8473902984364893E-2</v>
      </c>
      <c r="AK144" s="59">
        <f t="shared" si="111"/>
        <v>1.2717093119751521</v>
      </c>
      <c r="AL144" s="59">
        <f t="shared" si="111"/>
        <v>1.0333763254775008</v>
      </c>
      <c r="AM144" s="59">
        <f t="shared" si="111"/>
        <v>1.0690588022050256</v>
      </c>
      <c r="AN144" s="59">
        <f t="shared" si="111"/>
        <v>0.8555539191485193</v>
      </c>
      <c r="AO144" s="59">
        <f t="shared" si="111"/>
        <v>0.49390200340340074</v>
      </c>
      <c r="AP144" s="59">
        <f t="shared" si="105"/>
        <v>3.5508110227142562</v>
      </c>
      <c r="AQ144" s="59">
        <f t="shared" si="105"/>
        <v>1.0875008877476402</v>
      </c>
      <c r="AR144" s="59">
        <f t="shared" si="105"/>
        <v>0.93166423841778701</v>
      </c>
      <c r="AS144" s="59">
        <f t="shared" si="105"/>
        <v>0.6531398322685078</v>
      </c>
      <c r="AT144" s="59">
        <f t="shared" si="105"/>
        <v>0.19808537769959686</v>
      </c>
      <c r="AV144" s="62">
        <f t="shared" si="113"/>
        <v>5.1515243456155178</v>
      </c>
      <c r="AW144" s="60">
        <f t="shared" si="106"/>
        <v>9.667174628107901</v>
      </c>
      <c r="AX144" s="73">
        <f t="shared" si="106"/>
        <v>14.3907749903175</v>
      </c>
      <c r="AY144" s="74">
        <f t="shared" si="106"/>
        <v>20.811976349165288</v>
      </c>
      <c r="BA144" s="76">
        <f t="shared" si="114"/>
        <v>8.9197779617503699</v>
      </c>
      <c r="BB144" s="76">
        <f t="shared" si="115"/>
        <v>4.6829079909164868</v>
      </c>
      <c r="BC144" s="76">
        <f t="shared" si="116"/>
        <v>3.750327429520492</v>
      </c>
      <c r="BD144" s="76">
        <f t="shared" si="117"/>
        <v>2.4422868317134774</v>
      </c>
      <c r="BE144" s="76">
        <f t="shared" si="118"/>
        <v>1.0166761352644602</v>
      </c>
      <c r="BF144" s="77">
        <f t="shared" si="119"/>
        <v>0</v>
      </c>
      <c r="BH144" s="50">
        <v>2006</v>
      </c>
      <c r="BI144" s="78">
        <f t="shared" si="109"/>
        <v>0.27108996597517088</v>
      </c>
      <c r="BJ144" s="78">
        <f t="shared" si="110"/>
        <v>0.42045076072549992</v>
      </c>
    </row>
    <row r="145" spans="1:62">
      <c r="A145">
        <v>2007</v>
      </c>
      <c r="B145" t="s">
        <v>202</v>
      </c>
      <c r="C145" t="s">
        <v>94</v>
      </c>
      <c r="D145" s="6">
        <v>56527.835875247838</v>
      </c>
      <c r="E145" s="6">
        <v>49143.854500552865</v>
      </c>
      <c r="F145" s="6">
        <v>48104.719221650419</v>
      </c>
      <c r="G145" s="6">
        <v>81252.954490096177</v>
      </c>
      <c r="H145" s="6">
        <v>235029.36408754726</v>
      </c>
      <c r="I145" s="19">
        <f t="shared" si="88"/>
        <v>0</v>
      </c>
      <c r="J145" s="6">
        <v>369907.46127124369</v>
      </c>
      <c r="K145" s="6">
        <v>1027338.9133546735</v>
      </c>
      <c r="L145" s="9">
        <f t="shared" si="89"/>
        <v>0.1528161548322958</v>
      </c>
      <c r="M145" s="9">
        <f t="shared" si="90"/>
        <v>0.13285445590003098</v>
      </c>
      <c r="N145" s="9">
        <f t="shared" si="91"/>
        <v>0.13004527958514592</v>
      </c>
      <c r="O145" s="9">
        <f t="shared" si="92"/>
        <v>0.2196575170742919</v>
      </c>
      <c r="P145" s="9">
        <f t="shared" si="93"/>
        <v>0.63537340739176451</v>
      </c>
      <c r="Q145" s="16">
        <f t="shared" si="94"/>
        <v>0</v>
      </c>
      <c r="R145" s="9">
        <f t="shared" si="112"/>
        <v>1</v>
      </c>
      <c r="S145" s="66">
        <f t="shared" si="96"/>
        <v>5.5023551761182475E-2</v>
      </c>
      <c r="T145" s="66">
        <f t="shared" si="97"/>
        <v>4.7836068372099791E-2</v>
      </c>
      <c r="U145" s="66">
        <f t="shared" si="98"/>
        <v>4.6824585924200239E-2</v>
      </c>
      <c r="V145" s="66">
        <f t="shared" si="99"/>
        <v>7.9090700677123871E-2</v>
      </c>
      <c r="W145" s="66">
        <f t="shared" si="100"/>
        <v>0.22877490673460635</v>
      </c>
      <c r="X145" s="67">
        <f t="shared" si="101"/>
        <v>0</v>
      </c>
      <c r="Y145" s="66">
        <f t="shared" si="102"/>
        <v>0.36006371068272641</v>
      </c>
      <c r="Z145" s="10"/>
      <c r="AA145" s="59">
        <f t="shared" si="103"/>
        <v>2.029732719085918</v>
      </c>
      <c r="AB145" s="59">
        <f t="shared" si="103"/>
        <v>1.4514706762498872</v>
      </c>
      <c r="AC145" s="59">
        <f t="shared" si="103"/>
        <v>1.111224458946414</v>
      </c>
      <c r="AD145" s="59">
        <f t="shared" si="103"/>
        <v>0.64694466468047562</v>
      </c>
      <c r="AE145" s="59">
        <f t="shared" si="103"/>
        <v>0.26298265715555252</v>
      </c>
      <c r="AF145" s="59">
        <f t="shared" si="104"/>
        <v>2.3273063471688191</v>
      </c>
      <c r="AG145" s="59">
        <f t="shared" si="104"/>
        <v>1.2744977915646032</v>
      </c>
      <c r="AH145" s="59">
        <f t="shared" si="104"/>
        <v>0.75131721182239197</v>
      </c>
      <c r="AI145" s="59">
        <f t="shared" si="104"/>
        <v>0.3473549793352127</v>
      </c>
      <c r="AJ145" s="59">
        <f t="shared" si="104"/>
        <v>8.3130507318951968E-2</v>
      </c>
      <c r="AK145" s="59">
        <f t="shared" si="111"/>
        <v>1.2606329363843802</v>
      </c>
      <c r="AL145" s="59">
        <f t="shared" si="111"/>
        <v>1.0243757903710753</v>
      </c>
      <c r="AM145" s="59">
        <f t="shared" si="111"/>
        <v>1.0597474786892354</v>
      </c>
      <c r="AN145" s="59">
        <f t="shared" si="111"/>
        <v>0.84810218748515076</v>
      </c>
      <c r="AO145" s="59">
        <f t="shared" si="111"/>
        <v>0.48960019949018246</v>
      </c>
      <c r="AP145" s="59">
        <f t="shared" si="105"/>
        <v>4.3735761591023863</v>
      </c>
      <c r="AQ145" s="59">
        <f t="shared" si="105"/>
        <v>1.3394877748295508</v>
      </c>
      <c r="AR145" s="59">
        <f t="shared" si="105"/>
        <v>1.147541920808163</v>
      </c>
      <c r="AS145" s="59">
        <f t="shared" si="105"/>
        <v>0.8044800978414538</v>
      </c>
      <c r="AT145" s="59">
        <f t="shared" si="105"/>
        <v>0.24398411513083368</v>
      </c>
      <c r="AV145" s="62">
        <f t="shared" si="113"/>
        <v>5.5023551761182476</v>
      </c>
      <c r="AW145" s="60">
        <f t="shared" si="106"/>
        <v>10.285962013328227</v>
      </c>
      <c r="AX145" s="73">
        <f t="shared" si="106"/>
        <v>14.96842060574825</v>
      </c>
      <c r="AY145" s="74">
        <f t="shared" si="106"/>
        <v>22.877490673460635</v>
      </c>
      <c r="BA145" s="76">
        <f t="shared" si="114"/>
        <v>9.9912481617415025</v>
      </c>
      <c r="BB145" s="76">
        <f t="shared" si="115"/>
        <v>5.0898320330151163</v>
      </c>
      <c r="BC145" s="76">
        <f t="shared" si="116"/>
        <v>4.0698310702662042</v>
      </c>
      <c r="BD145" s="76">
        <f t="shared" si="117"/>
        <v>2.6468819293422929</v>
      </c>
      <c r="BE145" s="76">
        <f t="shared" si="118"/>
        <v>1.0796974790955207</v>
      </c>
      <c r="BF145" s="77">
        <f t="shared" si="119"/>
        <v>0</v>
      </c>
      <c r="BH145" s="50">
        <v>2007</v>
      </c>
      <c r="BI145" s="78">
        <f t="shared" si="109"/>
        <v>0.26529294716522439</v>
      </c>
      <c r="BJ145" s="78">
        <f t="shared" si="110"/>
        <v>0.40733960405972153</v>
      </c>
    </row>
    <row r="146" spans="1:62">
      <c r="A146">
        <v>2008</v>
      </c>
      <c r="B146" t="s">
        <v>202</v>
      </c>
      <c r="C146" t="s">
        <v>94</v>
      </c>
      <c r="D146" s="6">
        <v>76579.929390226767</v>
      </c>
      <c r="E146" s="6">
        <v>65778.846795742051</v>
      </c>
      <c r="F146" s="6">
        <v>59857.857377613698</v>
      </c>
      <c r="G146" s="6">
        <v>105656.62103247995</v>
      </c>
      <c r="H146" s="6">
        <v>307873.25459606241</v>
      </c>
      <c r="I146" s="19">
        <f t="shared" si="88"/>
        <v>0</v>
      </c>
      <c r="J146" s="6">
        <v>491730.41769937205</v>
      </c>
      <c r="K146" s="6">
        <v>1283905.6078439327</v>
      </c>
      <c r="L146" s="9">
        <f t="shared" si="89"/>
        <v>0.15573559542750362</v>
      </c>
      <c r="M146" s="9">
        <f t="shared" si="90"/>
        <v>0.13377013995493175</v>
      </c>
      <c r="N146" s="9">
        <f t="shared" si="91"/>
        <v>0.12172901090330523</v>
      </c>
      <c r="O146" s="9">
        <f t="shared" si="92"/>
        <v>0.21486696211881479</v>
      </c>
      <c r="P146" s="9">
        <f t="shared" si="93"/>
        <v>0.62610170840455526</v>
      </c>
      <c r="Q146" s="16">
        <f t="shared" si="94"/>
        <v>0</v>
      </c>
      <c r="R146" s="9">
        <f t="shared" si="112"/>
        <v>1</v>
      </c>
      <c r="S146" s="66">
        <f t="shared" si="96"/>
        <v>5.9646074386128525E-2</v>
      </c>
      <c r="T146" s="66">
        <f t="shared" si="97"/>
        <v>5.1233397840052049E-2</v>
      </c>
      <c r="U146" s="66">
        <f t="shared" si="98"/>
        <v>4.6621696339603357E-2</v>
      </c>
      <c r="V146" s="66">
        <f t="shared" si="99"/>
        <v>8.2293137740795053E-2</v>
      </c>
      <c r="W146" s="66">
        <f t="shared" si="100"/>
        <v>0.23979430630657894</v>
      </c>
      <c r="X146" s="67">
        <f t="shared" si="101"/>
        <v>0</v>
      </c>
      <c r="Y146" s="66">
        <f t="shared" si="102"/>
        <v>0.38299577063545714</v>
      </c>
      <c r="Z146" s="10"/>
      <c r="AA146" s="59">
        <f t="shared" si="103"/>
        <v>2.2002503450161837</v>
      </c>
      <c r="AB146" s="59">
        <f t="shared" si="103"/>
        <v>1.5734085705816045</v>
      </c>
      <c r="AC146" s="59">
        <f t="shared" si="103"/>
        <v>1.2045783054077941</v>
      </c>
      <c r="AD146" s="59">
        <f t="shared" si="103"/>
        <v>0.70129441590252151</v>
      </c>
      <c r="AE146" s="59">
        <f t="shared" si="103"/>
        <v>0.28507580170474855</v>
      </c>
      <c r="AF146" s="59">
        <f t="shared" si="104"/>
        <v>2.4925922225189026</v>
      </c>
      <c r="AG146" s="59">
        <f t="shared" si="104"/>
        <v>1.3650129415648462</v>
      </c>
      <c r="AH146" s="59">
        <f t="shared" si="104"/>
        <v>0.80467594698534817</v>
      </c>
      <c r="AI146" s="59">
        <f t="shared" si="104"/>
        <v>0.37202421632091243</v>
      </c>
      <c r="AJ146" s="59">
        <f t="shared" si="104"/>
        <v>8.9034456615195087E-2</v>
      </c>
      <c r="AK146" s="59">
        <f t="shared" si="111"/>
        <v>1.2551706501143807</v>
      </c>
      <c r="AL146" s="59">
        <f t="shared" si="111"/>
        <v>1.019937199522329</v>
      </c>
      <c r="AM146" s="59">
        <f t="shared" si="111"/>
        <v>1.0551556233319468</v>
      </c>
      <c r="AN146" s="59">
        <f t="shared" si="111"/>
        <v>0.84442738508982107</v>
      </c>
      <c r="AO146" s="59">
        <f t="shared" si="111"/>
        <v>0.48747877590185823</v>
      </c>
      <c r="AP146" s="59">
        <f t="shared" si="105"/>
        <v>4.5506652766950602</v>
      </c>
      <c r="AQ146" s="59">
        <f t="shared" si="105"/>
        <v>1.3937245594290495</v>
      </c>
      <c r="AR146" s="59">
        <f t="shared" si="105"/>
        <v>1.1940066852855298</v>
      </c>
      <c r="AS146" s="59">
        <f t="shared" si="105"/>
        <v>0.83705405230457886</v>
      </c>
      <c r="AT146" s="59">
        <f t="shared" si="105"/>
        <v>0.2538632003652877</v>
      </c>
      <c r="AV146" s="62">
        <f t="shared" si="113"/>
        <v>5.9646074386128527</v>
      </c>
      <c r="AW146" s="60">
        <f t="shared" si="106"/>
        <v>11.087947222618059</v>
      </c>
      <c r="AX146" s="73">
        <f t="shared" si="106"/>
        <v>15.750116856578394</v>
      </c>
      <c r="AY146" s="74">
        <f t="shared" si="106"/>
        <v>23.979430630657902</v>
      </c>
      <c r="BA146" s="76">
        <f t="shared" si="114"/>
        <v>10.498678494344528</v>
      </c>
      <c r="BB146" s="76">
        <f t="shared" si="115"/>
        <v>5.352083271097829</v>
      </c>
      <c r="BC146" s="76">
        <f t="shared" si="116"/>
        <v>4.2584165610106188</v>
      </c>
      <c r="BD146" s="76">
        <f t="shared" si="117"/>
        <v>2.7548000696178336</v>
      </c>
      <c r="BE146" s="76">
        <f t="shared" si="118"/>
        <v>1.1154522345870896</v>
      </c>
      <c r="BF146" s="77">
        <f t="shared" si="119"/>
        <v>0</v>
      </c>
      <c r="BH146" s="50">
        <v>2008</v>
      </c>
      <c r="BI146" s="78">
        <f t="shared" si="109"/>
        <v>0.26194061069553221</v>
      </c>
      <c r="BJ146" s="78">
        <f t="shared" si="110"/>
        <v>0.40561453170554373</v>
      </c>
    </row>
    <row r="147" spans="1:62">
      <c r="A147">
        <v>2009</v>
      </c>
      <c r="B147" t="s">
        <v>202</v>
      </c>
      <c r="C147" t="s">
        <v>94</v>
      </c>
      <c r="D147" s="6">
        <v>94258.793745820847</v>
      </c>
      <c r="E147" s="6">
        <v>87678.949196958114</v>
      </c>
      <c r="F147" s="6">
        <v>75917.852426184778</v>
      </c>
      <c r="G147" s="6">
        <v>134336.66723833021</v>
      </c>
      <c r="H147" s="6">
        <v>392192.26260729396</v>
      </c>
      <c r="I147" s="19">
        <f t="shared" si="88"/>
        <v>0</v>
      </c>
      <c r="J147" s="6">
        <v>609637.52599464753</v>
      </c>
      <c r="K147" s="6">
        <v>1411525.9578310042</v>
      </c>
      <c r="L147" s="9">
        <f t="shared" si="89"/>
        <v>0.15461448766959338</v>
      </c>
      <c r="M147" s="9">
        <f t="shared" si="90"/>
        <v>0.14382144382255091</v>
      </c>
      <c r="N147" s="9">
        <f t="shared" si="91"/>
        <v>0.12452949365661477</v>
      </c>
      <c r="O147" s="9">
        <f t="shared" si="92"/>
        <v>0.22035498392123198</v>
      </c>
      <c r="P147" s="9">
        <f t="shared" si="93"/>
        <v>0.64332040906999111</v>
      </c>
      <c r="Q147" s="16">
        <f t="shared" si="94"/>
        <v>0</v>
      </c>
      <c r="R147" s="9">
        <f t="shared" si="112"/>
        <v>1</v>
      </c>
      <c r="S147" s="66">
        <f t="shared" si="96"/>
        <v>6.6777938601045583E-2</v>
      </c>
      <c r="T147" s="66">
        <f t="shared" si="97"/>
        <v>6.2116427055786058E-2</v>
      </c>
      <c r="U147" s="66">
        <f t="shared" si="98"/>
        <v>5.3784241093831939E-2</v>
      </c>
      <c r="V147" s="66">
        <f t="shared" si="99"/>
        <v>9.5171234006037136E-2</v>
      </c>
      <c r="W147" s="66">
        <f t="shared" si="100"/>
        <v>0.27784984075670072</v>
      </c>
      <c r="X147" s="67">
        <f t="shared" si="101"/>
        <v>0</v>
      </c>
      <c r="Y147" s="66">
        <f t="shared" si="102"/>
        <v>0.43189962084114697</v>
      </c>
      <c r="Z147" s="10"/>
      <c r="AA147" s="59">
        <f t="shared" si="103"/>
        <v>2.4633336553761556</v>
      </c>
      <c r="AB147" s="59">
        <f t="shared" si="103"/>
        <v>1.7615405875745689</v>
      </c>
      <c r="AC147" s="59">
        <f t="shared" si="103"/>
        <v>1.348609392094049</v>
      </c>
      <c r="AD147" s="59">
        <f t="shared" si="103"/>
        <v>0.78514799051529649</v>
      </c>
      <c r="AE147" s="59">
        <f t="shared" si="103"/>
        <v>0.31916223454448822</v>
      </c>
      <c r="AF147" s="59">
        <f t="shared" si="104"/>
        <v>3.0220701631636651</v>
      </c>
      <c r="AG147" s="59">
        <f t="shared" si="104"/>
        <v>1.6549698124576036</v>
      </c>
      <c r="AH147" s="59">
        <f t="shared" si="104"/>
        <v>0.97560569612242165</v>
      </c>
      <c r="AI147" s="59">
        <f t="shared" si="104"/>
        <v>0.45104982433974855</v>
      </c>
      <c r="AJ147" s="59">
        <f t="shared" si="104"/>
        <v>0.10794720949516659</v>
      </c>
      <c r="AK147" s="59">
        <f t="shared" si="111"/>
        <v>1.4480039586699422</v>
      </c>
      <c r="AL147" s="59">
        <f t="shared" si="111"/>
        <v>1.1766313228950049</v>
      </c>
      <c r="AM147" s="59">
        <f t="shared" si="111"/>
        <v>1.2172603936032751</v>
      </c>
      <c r="AN147" s="59">
        <f t="shared" si="111"/>
        <v>0.97415773409611195</v>
      </c>
      <c r="AO147" s="59">
        <f t="shared" si="111"/>
        <v>0.56237070011885959</v>
      </c>
      <c r="AP147" s="59">
        <f t="shared" si="105"/>
        <v>5.2628012714211652</v>
      </c>
      <c r="AQ147" s="59">
        <f t="shared" si="105"/>
        <v>1.6118292463604582</v>
      </c>
      <c r="AR147" s="59">
        <f t="shared" si="105"/>
        <v>1.380857417394959</v>
      </c>
      <c r="AS147" s="59">
        <f t="shared" si="105"/>
        <v>0.9680450797550435</v>
      </c>
      <c r="AT147" s="59">
        <f t="shared" si="105"/>
        <v>0.29359038567208812</v>
      </c>
      <c r="AV147" s="62">
        <f t="shared" si="113"/>
        <v>6.6777938601045586</v>
      </c>
      <c r="AW147" s="60">
        <f t="shared" si="106"/>
        <v>12.889436565683164</v>
      </c>
      <c r="AX147" s="73">
        <f t="shared" si="106"/>
        <v>18.267860675066359</v>
      </c>
      <c r="AY147" s="74">
        <f t="shared" si="106"/>
        <v>27.784984075670074</v>
      </c>
      <c r="BA147" s="76">
        <f t="shared" si="114"/>
        <v>12.196209048630928</v>
      </c>
      <c r="BB147" s="76">
        <f t="shared" ref="BB147" si="120">AB147+AG147+AL147+AQ147</f>
        <v>6.2049709692876354</v>
      </c>
      <c r="BC147" s="76">
        <f t="shared" ref="BC147" si="121">AC147+AH147+AM147+AR147</f>
        <v>4.9223328992147053</v>
      </c>
      <c r="BD147" s="76">
        <f t="shared" ref="BD147" si="122">AD147+AI147+AN147+AS147</f>
        <v>3.1784006287062003</v>
      </c>
      <c r="BE147" s="76">
        <f t="shared" ref="BE147" si="123">AE147+AJ147+AO147+AT147</f>
        <v>1.2830705298306024</v>
      </c>
      <c r="BF147" s="77">
        <f>AY147-SUM(BA147:BE147)</f>
        <v>0</v>
      </c>
      <c r="BH147" s="50">
        <v>2009</v>
      </c>
      <c r="BI147" s="78">
        <f t="shared" si="109"/>
        <v>0.26066309534556265</v>
      </c>
      <c r="BJ147" s="78">
        <f t="shared" si="110"/>
        <v>0.40359532044650026</v>
      </c>
    </row>
    <row r="148" spans="1:62">
      <c r="S148" s="135" t="s">
        <v>243</v>
      </c>
      <c r="Z148" s="10"/>
    </row>
    <row r="149" spans="1:62">
      <c r="S149" s="135" t="s">
        <v>242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G21"/>
  <sheetViews>
    <sheetView workbookViewId="0">
      <selection activeCell="C25" sqref="C25"/>
    </sheetView>
  </sheetViews>
  <sheetFormatPr baseColWidth="10" defaultRowHeight="15"/>
  <sheetData>
    <row r="4" spans="1:7">
      <c r="B4" s="5" t="s">
        <v>83</v>
      </c>
      <c r="C4" s="5"/>
      <c r="D4" s="5"/>
      <c r="E4" s="5"/>
      <c r="F4" s="5"/>
    </row>
    <row r="5" spans="1:7" ht="60">
      <c r="B5" s="14" t="s">
        <v>5</v>
      </c>
      <c r="C5" s="14" t="s">
        <v>6</v>
      </c>
      <c r="D5" s="13" t="s">
        <v>7</v>
      </c>
      <c r="E5" s="14" t="s">
        <v>226</v>
      </c>
      <c r="F5" s="14" t="s">
        <v>8</v>
      </c>
    </row>
    <row r="6" spans="1:7">
      <c r="A6" t="s">
        <v>96</v>
      </c>
    </row>
    <row r="7" spans="1:7">
      <c r="A7" t="s">
        <v>97</v>
      </c>
      <c r="B7" s="10">
        <f>+AVERAGE('Spending 1870 on'!S8:S37)</f>
        <v>6.9848003817617665E-4</v>
      </c>
      <c r="C7" s="10"/>
      <c r="D7" s="10">
        <f>+AVERAGE('Spending 1870 on'!V8:V37)</f>
        <v>4.4992147374980131E-4</v>
      </c>
      <c r="E7" s="10"/>
      <c r="F7" s="10">
        <f>+SUM(B7:E7)</f>
        <v>1.148401511925978E-3</v>
      </c>
      <c r="G7" s="10"/>
    </row>
    <row r="8" spans="1:7">
      <c r="A8" t="s">
        <v>98</v>
      </c>
      <c r="B8" s="10">
        <f>+AVERAGE('Spending 1870 on'!S38:S67)</f>
        <v>3.3928025868607799E-3</v>
      </c>
      <c r="C8" s="10"/>
      <c r="D8" s="10">
        <f>+AVERAGE('Spending 1870 on'!V38:V67)</f>
        <v>8.9010780758395122E-4</v>
      </c>
      <c r="E8" s="10"/>
      <c r="F8" s="10">
        <f t="shared" ref="F8:F10" si="0">+SUM(B8:E8)</f>
        <v>4.2829103944447312E-3</v>
      </c>
      <c r="G8" s="10"/>
    </row>
    <row r="9" spans="1:7">
      <c r="A9" t="s">
        <v>175</v>
      </c>
      <c r="B9" s="10">
        <f>+AVERAGE('Spending 1870 on'!S68:S77)</f>
        <v>1.9742268712019138E-2</v>
      </c>
      <c r="C9" s="10"/>
      <c r="D9" s="10">
        <f>+AVERAGE('Spending 1870 on'!V68:V77)</f>
        <v>4.3982157219249595E-3</v>
      </c>
      <c r="E9" s="10">
        <f>+AVERAGE('Spending 1870 on'!U68:U77)</f>
        <v>3.2314984291209061E-3</v>
      </c>
      <c r="F9" s="10">
        <f t="shared" si="0"/>
        <v>2.7371982863065004E-2</v>
      </c>
      <c r="G9" s="10"/>
    </row>
    <row r="10" spans="1:7">
      <c r="A10" t="s">
        <v>82</v>
      </c>
      <c r="B10" s="10">
        <f>+AVERAGE('Spending 1870 on'!S78:S87)</f>
        <v>1.6917486933532427E-2</v>
      </c>
      <c r="C10" s="10">
        <f>+AVERAGE('Spending 1870 on'!T78:T87)</f>
        <v>2.6832942164773683E-3</v>
      </c>
      <c r="D10" s="10">
        <f>+AVERAGE('Spending 1870 on'!V78:V87)</f>
        <v>4.1891350474577262E-3</v>
      </c>
      <c r="E10" s="10">
        <f>+AVERAGE('Spending 1870 on'!U78:U87)</f>
        <v>1.5662673276211939E-3</v>
      </c>
      <c r="F10" s="10">
        <f t="shared" si="0"/>
        <v>2.5356183525088713E-2</v>
      </c>
      <c r="G10" s="10"/>
    </row>
    <row r="11" spans="1:7">
      <c r="A11" t="s">
        <v>84</v>
      </c>
    </row>
    <row r="12" spans="1:7">
      <c r="A12" t="s">
        <v>85</v>
      </c>
      <c r="B12" s="10">
        <f>+AVERAGE('Spending 1870 on'!S88:S93)</f>
        <v>1.9500000000000003E-2</v>
      </c>
      <c r="C12" s="10">
        <f>+AVERAGE('Spending 1870 on'!T88:T93)</f>
        <v>1.1000000000000001E-2</v>
      </c>
      <c r="D12" s="10"/>
      <c r="E12" s="10">
        <f>+AVERAGE('Spending 1870 on'!U88:U93)</f>
        <v>1.5000000000000001E-2</v>
      </c>
      <c r="F12" s="10">
        <f t="shared" ref="F12:F13" si="1">+SUM(B12:E12)</f>
        <v>4.5500000000000006E-2</v>
      </c>
      <c r="G12" s="10"/>
    </row>
    <row r="13" spans="1:7">
      <c r="A13" t="s">
        <v>86</v>
      </c>
      <c r="B13" s="12">
        <f>+AVERAGE('Spending 1870 on'!S98:'Spending 1870 on'!S103)</f>
        <v>2.4500000000000001E-2</v>
      </c>
      <c r="C13" s="12">
        <f>+AVERAGE('Spending 1870 on'!T98:'Spending 1870 on'!T103)</f>
        <v>1.3499999999999998E-2</v>
      </c>
      <c r="D13" s="12"/>
      <c r="E13" s="12">
        <f>+AVERAGE('Spending 1870 on'!U98:'Spending 1870 on'!U103)</f>
        <v>1.7500000000000002E-2</v>
      </c>
      <c r="F13" s="10">
        <f t="shared" si="1"/>
        <v>5.5500000000000001E-2</v>
      </c>
      <c r="G13" s="10"/>
    </row>
    <row r="14" spans="1:7">
      <c r="A14" t="s">
        <v>77</v>
      </c>
      <c r="B14" s="26"/>
      <c r="C14" s="26"/>
      <c r="D14" s="26"/>
      <c r="E14" s="26"/>
      <c r="F14" s="26"/>
    </row>
    <row r="15" spans="1:7">
      <c r="A15" t="s">
        <v>78</v>
      </c>
      <c r="B15" s="79">
        <f>+AVERAGE('Spending 1870 on'!S108:S117)</f>
        <v>2.7819954367762401E-2</v>
      </c>
      <c r="C15" s="79">
        <f>+AVERAGE('Spending 1870 on'!T108:T117)</f>
        <v>1.5271908228140282E-2</v>
      </c>
      <c r="D15" s="79">
        <f>+AVERAGE('Spending 1870 on'!V108:V117)</f>
        <v>4.0872185485511643E-2</v>
      </c>
      <c r="E15" s="79">
        <f>+AVERAGE('Spending 1870 on'!U108:U117)</f>
        <v>4.6184779487049681E-2</v>
      </c>
      <c r="F15" s="79">
        <f t="shared" ref="F15:F18" si="2">+SUM(B15:E15)</f>
        <v>0.13014882756846402</v>
      </c>
      <c r="G15" s="10"/>
    </row>
    <row r="16" spans="1:7">
      <c r="A16" t="s">
        <v>79</v>
      </c>
      <c r="B16" s="79">
        <f>+AVERAGE('Spending 1870 on'!S118:S127)</f>
        <v>3.1380113685277364E-2</v>
      </c>
      <c r="C16" s="79">
        <f>+AVERAGE('Spending 1870 on'!T118:T127)</f>
        <v>1.705764633274838E-2</v>
      </c>
      <c r="D16" s="79">
        <f>+AVERAGE('Spending 1870 on'!V118:V127)</f>
        <v>5.2168699216496826E-2</v>
      </c>
      <c r="E16" s="79">
        <f>+AVERAGE('Spending 1870 on'!U118:U127)</f>
        <v>1.4621050836304324E-2</v>
      </c>
      <c r="F16" s="79">
        <f t="shared" si="2"/>
        <v>0.11522751007082691</v>
      </c>
      <c r="G16" s="10"/>
    </row>
    <row r="17" spans="1:7">
      <c r="A17" t="s">
        <v>80</v>
      </c>
      <c r="B17" s="79">
        <f>+AVERAGE('Spending 1870 on'!S128:S137)</f>
        <v>4.1263042277718556E-2</v>
      </c>
      <c r="C17" s="79">
        <f>+AVERAGE('Spending 1870 on'!T128:T137)</f>
        <v>4.6485718491485667E-2</v>
      </c>
      <c r="D17" s="79">
        <f>+AVERAGE('Spending 1870 on'!V128:V137)</f>
        <v>8.008268271397509E-2</v>
      </c>
      <c r="E17" s="79">
        <f>+AVERAGE('Spending 1870 on'!U128:U137)</f>
        <v>3.4533284884125423E-2</v>
      </c>
      <c r="F17" s="79">
        <f t="shared" si="2"/>
        <v>0.20236472836730474</v>
      </c>
      <c r="G17" s="10"/>
    </row>
    <row r="18" spans="1:7">
      <c r="A18" t="s">
        <v>81</v>
      </c>
      <c r="B18" s="79">
        <f>+AVERAGE('Spending 1870 on'!S138:S147)</f>
        <v>5.0850560174246426E-2</v>
      </c>
      <c r="C18" s="79">
        <f>+AVERAGE('Spending 1870 on'!T138:T147)</f>
        <v>4.8044890511996174E-2</v>
      </c>
      <c r="D18" s="79">
        <f>+AVERAGE('Spending 1870 on'!V138:V147)</f>
        <v>7.4183892851851535E-2</v>
      </c>
      <c r="E18" s="79">
        <f>+AVERAGE('Spending 1870 on'!U138:U147)</f>
        <v>4.363220457928739E-2</v>
      </c>
      <c r="F18" s="79">
        <f t="shared" si="2"/>
        <v>0.21671154811738153</v>
      </c>
      <c r="G18" s="10"/>
    </row>
    <row r="19" spans="1:7">
      <c r="B19" s="26"/>
      <c r="C19" s="26"/>
      <c r="D19" s="26"/>
      <c r="E19" s="26"/>
      <c r="F19" s="26"/>
    </row>
    <row r="20" spans="1:7">
      <c r="B20" s="26"/>
      <c r="C20" s="26"/>
      <c r="D20" s="26"/>
      <c r="E20" s="26"/>
      <c r="F20" s="26"/>
    </row>
    <row r="21" spans="1:7">
      <c r="B21" s="26"/>
      <c r="C21" s="26"/>
      <c r="D21" s="26"/>
      <c r="E21" s="26"/>
      <c r="F21" s="26"/>
    </row>
  </sheetData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5"/>
  <sheetViews>
    <sheetView workbookViewId="0">
      <selection activeCell="D30" sqref="D30"/>
    </sheetView>
  </sheetViews>
  <sheetFormatPr baseColWidth="10" defaultRowHeight="15"/>
  <cols>
    <col min="1" max="3" width="10.83203125" style="99"/>
    <col min="4" max="4" width="16.83203125" style="99" customWidth="1"/>
    <col min="5" max="7" width="10.83203125" style="99"/>
    <col min="8" max="8" width="9.5" style="99" customWidth="1"/>
    <col min="9" max="16384" width="10.83203125" style="99"/>
  </cols>
  <sheetData>
    <row r="1" spans="1:9">
      <c r="A1" s="98" t="s">
        <v>192</v>
      </c>
    </row>
    <row r="2" spans="1:9">
      <c r="A2" s="98" t="s">
        <v>9</v>
      </c>
    </row>
    <row r="3" spans="1:9">
      <c r="B3" s="5" t="s">
        <v>10</v>
      </c>
      <c r="C3" s="7"/>
      <c r="D3" s="7"/>
      <c r="E3" s="7"/>
      <c r="F3" s="7"/>
      <c r="G3" s="7"/>
      <c r="H3" s="7"/>
    </row>
    <row r="4" spans="1:9">
      <c r="A4" s="99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</row>
    <row r="5" spans="1:9">
      <c r="A5" s="99">
        <v>1</v>
      </c>
      <c r="B5" s="99">
        <v>8.8000000000000007</v>
      </c>
      <c r="C5" s="99">
        <v>5.9</v>
      </c>
      <c r="D5" s="99">
        <v>0</v>
      </c>
      <c r="E5" s="99">
        <v>5.7</v>
      </c>
      <c r="F5" s="99">
        <v>9.1999999999999993</v>
      </c>
      <c r="G5" s="99">
        <v>9.5</v>
      </c>
      <c r="H5" s="99">
        <v>0</v>
      </c>
    </row>
    <row r="6" spans="1:9">
      <c r="A6" s="99">
        <v>2</v>
      </c>
      <c r="B6" s="99">
        <v>12.7</v>
      </c>
      <c r="C6" s="99">
        <v>10.5</v>
      </c>
      <c r="D6" s="99">
        <v>0</v>
      </c>
      <c r="E6" s="99">
        <v>9.4</v>
      </c>
      <c r="F6" s="99">
        <v>11.3</v>
      </c>
      <c r="G6" s="99">
        <v>13.2</v>
      </c>
      <c r="H6" s="99">
        <v>0</v>
      </c>
    </row>
    <row r="7" spans="1:9">
      <c r="A7" s="99">
        <v>3</v>
      </c>
      <c r="B7" s="99">
        <v>16.600000000000001</v>
      </c>
      <c r="C7" s="99">
        <v>15.3</v>
      </c>
      <c r="D7" s="99">
        <v>0</v>
      </c>
      <c r="E7" s="99">
        <v>13.8</v>
      </c>
      <c r="F7" s="99">
        <v>16.399999999999999</v>
      </c>
      <c r="G7" s="99">
        <v>16.899999999999999</v>
      </c>
      <c r="H7" s="99">
        <v>0</v>
      </c>
    </row>
    <row r="8" spans="1:9">
      <c r="A8" s="99">
        <v>4</v>
      </c>
      <c r="B8" s="99">
        <v>22.3</v>
      </c>
      <c r="C8" s="99">
        <v>21.6</v>
      </c>
      <c r="D8" s="99">
        <v>0.2</v>
      </c>
      <c r="E8" s="99">
        <v>18.899999999999999</v>
      </c>
      <c r="F8" s="99">
        <v>22.5</v>
      </c>
      <c r="G8" s="99">
        <v>22.4</v>
      </c>
      <c r="H8" s="99">
        <v>0</v>
      </c>
    </row>
    <row r="9" spans="1:9">
      <c r="A9" s="99">
        <v>5</v>
      </c>
      <c r="B9" s="99">
        <v>39.6</v>
      </c>
      <c r="C9" s="99">
        <v>46.6</v>
      </c>
      <c r="D9" s="99">
        <v>99.8</v>
      </c>
      <c r="E9" s="99">
        <v>52.1</v>
      </c>
      <c r="F9" s="99">
        <v>40.700000000000003</v>
      </c>
      <c r="G9" s="99">
        <v>38</v>
      </c>
      <c r="H9" s="99">
        <v>100</v>
      </c>
    </row>
    <row r="10" spans="1:9">
      <c r="B10" s="99">
        <f>SUM(B5:B9)</f>
        <v>100</v>
      </c>
      <c r="C10" s="99">
        <f t="shared" ref="C10:H10" si="0">SUM(C5:C9)</f>
        <v>99.9</v>
      </c>
      <c r="D10" s="99">
        <f t="shared" si="0"/>
        <v>100</v>
      </c>
      <c r="E10" s="99">
        <f t="shared" si="0"/>
        <v>99.9</v>
      </c>
      <c r="F10" s="99">
        <f t="shared" si="0"/>
        <v>100.1</v>
      </c>
      <c r="G10" s="99">
        <f t="shared" si="0"/>
        <v>100</v>
      </c>
      <c r="H10" s="99">
        <f t="shared" si="0"/>
        <v>100</v>
      </c>
    </row>
    <row r="12" spans="1:9">
      <c r="A12" s="98" t="s">
        <v>22</v>
      </c>
    </row>
    <row r="13" spans="1:9">
      <c r="A13" s="98"/>
      <c r="C13" s="99" t="s">
        <v>64</v>
      </c>
      <c r="D13" s="99" t="s">
        <v>62</v>
      </c>
      <c r="E13" s="49" t="s">
        <v>60</v>
      </c>
      <c r="F13" s="49" t="s">
        <v>58</v>
      </c>
      <c r="H13" s="99" t="s">
        <v>56</v>
      </c>
    </row>
    <row r="14" spans="1:9">
      <c r="A14" s="99" t="s">
        <v>23</v>
      </c>
      <c r="B14" s="49" t="s">
        <v>24</v>
      </c>
      <c r="C14" s="49" t="s">
        <v>65</v>
      </c>
      <c r="D14" s="49" t="s">
        <v>63</v>
      </c>
      <c r="E14" s="49" t="s">
        <v>61</v>
      </c>
      <c r="F14" s="49" t="s">
        <v>59</v>
      </c>
      <c r="G14" s="49" t="s">
        <v>25</v>
      </c>
      <c r="H14" s="49" t="s">
        <v>57</v>
      </c>
      <c r="I14" s="49" t="s">
        <v>8</v>
      </c>
    </row>
    <row r="15" spans="1:9">
      <c r="A15" s="99">
        <v>1</v>
      </c>
      <c r="B15" s="99">
        <v>2.96</v>
      </c>
      <c r="C15" s="99">
        <v>16.75</v>
      </c>
      <c r="D15" s="99">
        <v>0</v>
      </c>
      <c r="F15" s="99">
        <v>18.760000000000002</v>
      </c>
      <c r="G15" s="99">
        <v>2.3199999999999998</v>
      </c>
      <c r="H15" s="99">
        <v>2.66</v>
      </c>
      <c r="I15" s="99">
        <v>58.66</v>
      </c>
    </row>
    <row r="16" spans="1:9">
      <c r="A16" s="99">
        <v>2</v>
      </c>
      <c r="B16" s="99">
        <v>2.29</v>
      </c>
      <c r="C16" s="99">
        <v>16.07</v>
      </c>
      <c r="D16" s="99">
        <v>0</v>
      </c>
      <c r="F16" s="99">
        <v>14.75</v>
      </c>
      <c r="G16" s="99">
        <v>1.66</v>
      </c>
      <c r="H16" s="99">
        <v>2.11</v>
      </c>
      <c r="I16" s="99">
        <v>49.01</v>
      </c>
    </row>
    <row r="17" spans="1:9">
      <c r="A17" s="99">
        <v>3</v>
      </c>
      <c r="B17" s="100">
        <v>2.1</v>
      </c>
      <c r="C17" s="99">
        <v>14.69</v>
      </c>
      <c r="D17" s="99">
        <v>0</v>
      </c>
      <c r="F17" s="99">
        <v>13.43</v>
      </c>
      <c r="G17" s="99">
        <v>1.45</v>
      </c>
      <c r="H17" s="99">
        <v>1.91</v>
      </c>
      <c r="I17" s="99">
        <v>44.6</v>
      </c>
    </row>
    <row r="18" spans="1:9">
      <c r="A18" s="99">
        <v>4</v>
      </c>
      <c r="B18" s="99">
        <v>2.13</v>
      </c>
      <c r="C18" s="99">
        <v>15.51</v>
      </c>
      <c r="D18" s="99">
        <v>0.01</v>
      </c>
      <c r="F18" s="99">
        <v>13.76</v>
      </c>
      <c r="G18" s="99">
        <v>1.53</v>
      </c>
      <c r="H18" s="99">
        <v>1.91</v>
      </c>
      <c r="I18" s="99">
        <v>46.18</v>
      </c>
    </row>
    <row r="19" spans="1:9">
      <c r="A19" s="99">
        <v>5</v>
      </c>
      <c r="B19" s="99">
        <v>2.11</v>
      </c>
      <c r="C19" s="99">
        <v>14.81</v>
      </c>
      <c r="D19" s="99">
        <v>0.02</v>
      </c>
      <c r="F19" s="99">
        <v>12.75</v>
      </c>
      <c r="G19" s="99">
        <v>1.3</v>
      </c>
      <c r="H19" s="99">
        <v>1.77</v>
      </c>
      <c r="I19" s="99">
        <v>43.6</v>
      </c>
    </row>
    <row r="20" spans="1:9">
      <c r="A20" s="99">
        <v>6</v>
      </c>
      <c r="B20" s="99">
        <v>2.2200000000000002</v>
      </c>
      <c r="C20" s="99">
        <v>14.79</v>
      </c>
      <c r="D20" s="99">
        <v>0.05</v>
      </c>
      <c r="F20" s="99">
        <v>13.08</v>
      </c>
      <c r="G20" s="99">
        <v>1.43</v>
      </c>
      <c r="H20" s="99">
        <v>1.78</v>
      </c>
      <c r="I20" s="99">
        <v>44.29</v>
      </c>
    </row>
    <row r="21" spans="1:9">
      <c r="A21" s="99">
        <v>7</v>
      </c>
      <c r="B21" s="99">
        <v>2.58</v>
      </c>
      <c r="C21" s="99">
        <v>14.57</v>
      </c>
      <c r="D21" s="99">
        <v>0.1</v>
      </c>
      <c r="F21" s="99">
        <v>13.4</v>
      </c>
      <c r="G21" s="99">
        <v>1.38</v>
      </c>
      <c r="H21" s="99">
        <v>1.82</v>
      </c>
      <c r="I21" s="99">
        <v>45.24</v>
      </c>
    </row>
    <row r="22" spans="1:9">
      <c r="A22" s="99">
        <v>8</v>
      </c>
      <c r="B22" s="99">
        <v>3.22</v>
      </c>
      <c r="C22" s="99">
        <v>13.43</v>
      </c>
      <c r="D22" s="99">
        <v>0.22</v>
      </c>
      <c r="F22" s="99">
        <v>12.37</v>
      </c>
      <c r="G22" s="99">
        <v>1.18</v>
      </c>
      <c r="H22" s="99">
        <v>1.65</v>
      </c>
      <c r="I22" s="99">
        <v>42.91</v>
      </c>
    </row>
    <row r="23" spans="1:9">
      <c r="A23" s="99">
        <v>9</v>
      </c>
      <c r="B23" s="99">
        <v>4.21</v>
      </c>
      <c r="C23" s="99">
        <v>12.42</v>
      </c>
      <c r="D23" s="99">
        <v>0.3</v>
      </c>
      <c r="F23" s="99">
        <v>12.47</v>
      </c>
      <c r="G23" s="99">
        <v>1.1100000000000001</v>
      </c>
      <c r="H23" s="99">
        <v>1.72</v>
      </c>
      <c r="I23" s="99">
        <v>43.71</v>
      </c>
    </row>
    <row r="24" spans="1:9">
      <c r="A24" s="99">
        <v>10</v>
      </c>
      <c r="B24" s="99">
        <v>7.17</v>
      </c>
      <c r="C24" s="99">
        <v>8.19</v>
      </c>
      <c r="D24" s="99">
        <v>0.45</v>
      </c>
      <c r="F24" s="99">
        <v>10.88</v>
      </c>
      <c r="G24" s="99">
        <v>0.89</v>
      </c>
      <c r="H24" s="99">
        <v>1.51</v>
      </c>
      <c r="I24" s="99">
        <v>39.799999999999997</v>
      </c>
    </row>
    <row r="25" spans="1:9">
      <c r="A25" s="99" t="s">
        <v>8</v>
      </c>
      <c r="B25" s="49">
        <v>3.91</v>
      </c>
      <c r="C25" s="49">
        <v>11.34</v>
      </c>
      <c r="D25" s="49">
        <v>0.28999999999999998</v>
      </c>
      <c r="E25" s="49"/>
      <c r="F25" s="49">
        <v>12.05</v>
      </c>
      <c r="G25" s="49">
        <v>1.1200000000000001</v>
      </c>
      <c r="H25" s="49">
        <v>1.66</v>
      </c>
      <c r="I25" s="49">
        <v>42.39</v>
      </c>
    </row>
  </sheetData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1"/>
  <sheetViews>
    <sheetView workbookViewId="0">
      <selection activeCell="F21" sqref="F21"/>
    </sheetView>
  </sheetViews>
  <sheetFormatPr baseColWidth="10" defaultRowHeight="15"/>
  <sheetData>
    <row r="1" spans="1:10" ht="20">
      <c r="A1" s="4" t="s">
        <v>26</v>
      </c>
    </row>
    <row r="2" spans="1:10">
      <c r="A2" s="1" t="s">
        <v>27</v>
      </c>
    </row>
    <row r="3" spans="1:10">
      <c r="A3" s="176" t="s">
        <v>28</v>
      </c>
      <c r="B3" s="178" t="s">
        <v>29</v>
      </c>
      <c r="C3" s="179"/>
      <c r="D3" s="179"/>
      <c r="E3" s="179"/>
      <c r="F3" s="180"/>
      <c r="G3" s="178" t="s">
        <v>30</v>
      </c>
      <c r="H3" s="179"/>
      <c r="I3" s="180"/>
      <c r="J3" s="181" t="s">
        <v>8</v>
      </c>
    </row>
    <row r="4" spans="1:10" ht="45">
      <c r="A4" s="177" t="s">
        <v>28</v>
      </c>
      <c r="B4" s="81" t="s">
        <v>231</v>
      </c>
      <c r="C4" s="82" t="s">
        <v>31</v>
      </c>
      <c r="D4" s="82" t="s">
        <v>32</v>
      </c>
      <c r="E4" s="82" t="s">
        <v>33</v>
      </c>
      <c r="F4" s="83" t="s">
        <v>34</v>
      </c>
      <c r="G4" s="84" t="s">
        <v>31</v>
      </c>
      <c r="H4" s="85" t="s">
        <v>34</v>
      </c>
      <c r="I4" s="86" t="s">
        <v>35</v>
      </c>
      <c r="J4" s="182"/>
    </row>
    <row r="5" spans="1:10">
      <c r="A5" s="7">
        <v>1</v>
      </c>
      <c r="B5" s="87">
        <v>51.4</v>
      </c>
      <c r="C5" s="88">
        <v>29.7</v>
      </c>
      <c r="D5" s="88">
        <v>1.8</v>
      </c>
      <c r="E5" s="88">
        <v>3.6</v>
      </c>
      <c r="F5" s="89">
        <v>27.7</v>
      </c>
      <c r="G5" s="87">
        <v>13.3</v>
      </c>
      <c r="H5" s="88">
        <v>2.9</v>
      </c>
      <c r="I5" s="89">
        <v>3.5</v>
      </c>
      <c r="J5" s="90">
        <v>142.69999999999999</v>
      </c>
    </row>
    <row r="6" spans="1:10">
      <c r="A6" s="7">
        <v>2</v>
      </c>
      <c r="B6" s="91">
        <v>22.8</v>
      </c>
      <c r="C6" s="92">
        <v>10.5</v>
      </c>
      <c r="D6" s="92">
        <v>0.9</v>
      </c>
      <c r="E6" s="92">
        <v>2.2000000000000002</v>
      </c>
      <c r="F6" s="93">
        <v>6</v>
      </c>
      <c r="G6" s="91">
        <v>8.9</v>
      </c>
      <c r="H6" s="92">
        <v>1.9</v>
      </c>
      <c r="I6" s="93">
        <v>3</v>
      </c>
      <c r="J6" s="90">
        <v>60.5</v>
      </c>
    </row>
    <row r="7" spans="1:10">
      <c r="A7" s="7">
        <v>3</v>
      </c>
      <c r="B7" s="91">
        <v>14.2</v>
      </c>
      <c r="C7" s="92">
        <v>5.7</v>
      </c>
      <c r="D7" s="92">
        <v>0.5</v>
      </c>
      <c r="E7" s="92">
        <v>1.5</v>
      </c>
      <c r="F7" s="93">
        <v>1.6</v>
      </c>
      <c r="G7" s="91">
        <v>8.1999999999999993</v>
      </c>
      <c r="H7" s="92">
        <v>0.8</v>
      </c>
      <c r="I7" s="93">
        <v>2.5</v>
      </c>
      <c r="J7" s="90">
        <v>37.6</v>
      </c>
    </row>
    <row r="8" spans="1:10">
      <c r="A8" s="7">
        <v>4</v>
      </c>
      <c r="B8" s="91">
        <v>8.1999999999999993</v>
      </c>
      <c r="C8" s="92">
        <v>2.7</v>
      </c>
      <c r="D8" s="92">
        <v>0.3</v>
      </c>
      <c r="E8" s="92">
        <v>1.1000000000000001</v>
      </c>
      <c r="F8" s="93">
        <v>0.5</v>
      </c>
      <c r="G8" s="91">
        <v>7.2</v>
      </c>
      <c r="H8" s="92">
        <v>0.3</v>
      </c>
      <c r="I8" s="93">
        <v>1.8</v>
      </c>
      <c r="J8" s="90">
        <v>23.8</v>
      </c>
    </row>
    <row r="9" spans="1:10">
      <c r="A9" s="7">
        <v>5</v>
      </c>
      <c r="B9" s="91">
        <v>2.2000000000000002</v>
      </c>
      <c r="C9" s="92">
        <v>0.5</v>
      </c>
      <c r="D9" s="92">
        <v>0.1</v>
      </c>
      <c r="E9" s="92">
        <v>0.3</v>
      </c>
      <c r="F9" s="93">
        <v>0.1</v>
      </c>
      <c r="G9" s="91">
        <v>2.5</v>
      </c>
      <c r="H9" s="92">
        <v>0.1</v>
      </c>
      <c r="I9" s="93">
        <v>0.4</v>
      </c>
      <c r="J9" s="90">
        <v>6.7</v>
      </c>
    </row>
    <row r="10" spans="1:10">
      <c r="A10" s="94" t="s">
        <v>8</v>
      </c>
      <c r="B10" s="94">
        <v>7.4</v>
      </c>
      <c r="C10" s="95">
        <v>3</v>
      </c>
      <c r="D10" s="95">
        <v>0.3</v>
      </c>
      <c r="E10" s="95">
        <v>0.8</v>
      </c>
      <c r="F10" s="96">
        <v>1.6</v>
      </c>
      <c r="G10" s="94">
        <v>4.7</v>
      </c>
      <c r="H10" s="95">
        <v>0.4</v>
      </c>
      <c r="I10" s="96">
        <v>1.2</v>
      </c>
      <c r="J10" s="97">
        <v>20.9</v>
      </c>
    </row>
    <row r="11" spans="1:10">
      <c r="A11" t="s">
        <v>36</v>
      </c>
    </row>
  </sheetData>
  <mergeCells count="4">
    <mergeCell ref="A3:A4"/>
    <mergeCell ref="B3:F3"/>
    <mergeCell ref="G3:I3"/>
    <mergeCell ref="J3:J4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37"/>
  <sheetViews>
    <sheetView topLeftCell="A2" workbookViewId="0">
      <selection activeCell="I16" sqref="I16"/>
    </sheetView>
  </sheetViews>
  <sheetFormatPr baseColWidth="10" defaultRowHeight="15"/>
  <sheetData>
    <row r="1" spans="1:20" ht="20">
      <c r="A1" s="4" t="s">
        <v>208</v>
      </c>
      <c r="G1" s="50" t="s">
        <v>99</v>
      </c>
      <c r="H1" s="50"/>
      <c r="I1" s="50"/>
    </row>
    <row r="2" spans="1:20" ht="20">
      <c r="A2" s="4"/>
    </row>
    <row r="3" spans="1:20" ht="18">
      <c r="A3" s="106"/>
      <c r="B3" s="107" t="s">
        <v>55</v>
      </c>
      <c r="C3" s="108"/>
      <c r="D3" s="108"/>
      <c r="E3" s="108"/>
      <c r="F3" s="108"/>
      <c r="G3" s="108"/>
      <c r="H3" s="26"/>
      <c r="I3" s="26"/>
      <c r="Q3" t="s">
        <v>100</v>
      </c>
    </row>
    <row r="4" spans="1:20">
      <c r="A4" s="109" t="s">
        <v>178</v>
      </c>
      <c r="B4" s="61"/>
      <c r="C4" s="61"/>
      <c r="D4" s="61"/>
      <c r="E4" s="61"/>
      <c r="F4" s="61"/>
      <c r="G4" s="61"/>
      <c r="H4" s="61"/>
      <c r="I4" s="61"/>
      <c r="J4" s="61"/>
      <c r="K4" s="110" t="s">
        <v>179</v>
      </c>
      <c r="L4" s="61"/>
      <c r="M4" s="61"/>
      <c r="N4" s="183" t="s">
        <v>180</v>
      </c>
      <c r="O4" s="61"/>
      <c r="P4" s="61"/>
      <c r="Q4" s="61"/>
      <c r="R4" s="61"/>
      <c r="S4" s="61"/>
      <c r="T4" s="61"/>
    </row>
    <row r="5" spans="1:20" ht="45">
      <c r="A5" s="111" t="s">
        <v>11</v>
      </c>
      <c r="B5" s="112" t="s">
        <v>181</v>
      </c>
      <c r="C5" s="112" t="s">
        <v>182</v>
      </c>
      <c r="D5" s="112" t="s">
        <v>206</v>
      </c>
      <c r="E5" s="112" t="s">
        <v>183</v>
      </c>
      <c r="F5" s="112" t="s">
        <v>184</v>
      </c>
      <c r="G5" s="112" t="s">
        <v>142</v>
      </c>
      <c r="H5" s="112" t="s">
        <v>143</v>
      </c>
      <c r="I5" s="112" t="s">
        <v>140</v>
      </c>
      <c r="J5" s="112" t="s">
        <v>141</v>
      </c>
      <c r="K5" s="112" t="s">
        <v>46</v>
      </c>
      <c r="L5" s="112" t="s">
        <v>47</v>
      </c>
      <c r="M5" s="112"/>
      <c r="N5" s="183"/>
      <c r="O5" s="111"/>
      <c r="P5" s="111"/>
      <c r="Q5" s="61" t="s">
        <v>48</v>
      </c>
      <c r="R5" s="61" t="s">
        <v>49</v>
      </c>
      <c r="S5" s="111"/>
      <c r="T5" s="111"/>
    </row>
    <row r="6" spans="1:20">
      <c r="A6">
        <v>1</v>
      </c>
      <c r="B6" s="78">
        <v>0</v>
      </c>
      <c r="C6" s="78">
        <v>-12.2</v>
      </c>
      <c r="D6" s="113">
        <v>68.8</v>
      </c>
      <c r="E6" s="78">
        <v>11.3</v>
      </c>
      <c r="F6" s="114">
        <v>13.8</v>
      </c>
      <c r="G6" s="114">
        <v>93.9</v>
      </c>
      <c r="H6" s="78">
        <v>-45.7</v>
      </c>
      <c r="I6" s="113">
        <v>93.1</v>
      </c>
      <c r="J6" s="113">
        <v>61.4</v>
      </c>
      <c r="K6" s="113">
        <v>24</v>
      </c>
      <c r="L6" s="114">
        <f>J6+I6</f>
        <v>154.5</v>
      </c>
      <c r="N6" s="115">
        <f>R6+R7</f>
        <v>4.1181111999999995</v>
      </c>
      <c r="O6" s="115"/>
      <c r="P6">
        <v>1</v>
      </c>
      <c r="Q6">
        <v>1.3636746</v>
      </c>
      <c r="R6">
        <v>1.3715440000000001</v>
      </c>
    </row>
    <row r="7" spans="1:20">
      <c r="A7">
        <v>2</v>
      </c>
      <c r="B7" s="78">
        <v>0</v>
      </c>
      <c r="C7" s="78">
        <v>-6.6</v>
      </c>
      <c r="D7" s="113">
        <v>9.4</v>
      </c>
      <c r="E7" s="78">
        <v>2.1</v>
      </c>
      <c r="F7" s="114">
        <v>2.6</v>
      </c>
      <c r="G7" s="114">
        <v>14</v>
      </c>
      <c r="H7" s="78">
        <v>-22.4</v>
      </c>
      <c r="I7" s="113">
        <v>29.7</v>
      </c>
      <c r="J7" s="113">
        <v>15</v>
      </c>
      <c r="K7" s="113">
        <v>8.6999999999999993</v>
      </c>
      <c r="L7" s="114">
        <f t="shared" ref="L7:L11" si="0">J7+I7</f>
        <v>44.7</v>
      </c>
      <c r="M7" s="78"/>
      <c r="N7" s="115">
        <f>R8+R9</f>
        <v>9.2312542999999998</v>
      </c>
      <c r="O7" s="115"/>
      <c r="P7">
        <v>2</v>
      </c>
      <c r="Q7">
        <v>2.7468745999999999</v>
      </c>
      <c r="R7">
        <v>2.7465671999999999</v>
      </c>
    </row>
    <row r="8" spans="1:20">
      <c r="A8">
        <v>3</v>
      </c>
      <c r="B8" s="78">
        <v>0</v>
      </c>
      <c r="C8" s="78">
        <v>-5.5</v>
      </c>
      <c r="D8" s="113">
        <v>5.0999999999999996</v>
      </c>
      <c r="E8" s="78">
        <v>0.8</v>
      </c>
      <c r="F8" s="114">
        <v>0.8</v>
      </c>
      <c r="G8" s="114">
        <v>6.7</v>
      </c>
      <c r="H8" s="78">
        <v>-17.399999999999999</v>
      </c>
      <c r="I8" s="113">
        <v>14.4</v>
      </c>
      <c r="J8" s="113">
        <v>5.6</v>
      </c>
      <c r="K8" s="113">
        <v>5.7</v>
      </c>
      <c r="L8" s="114">
        <f t="shared" si="0"/>
        <v>20</v>
      </c>
      <c r="N8" s="115">
        <f>R10+R11</f>
        <v>14.576330199999999</v>
      </c>
      <c r="O8" s="115"/>
      <c r="P8">
        <v>3</v>
      </c>
      <c r="Q8">
        <v>3.9075041000000001</v>
      </c>
      <c r="R8">
        <v>3.9939463000000002</v>
      </c>
    </row>
    <row r="9" spans="1:20">
      <c r="A9">
        <v>4</v>
      </c>
      <c r="B9" s="78">
        <v>0</v>
      </c>
      <c r="C9" s="78">
        <v>-4.7</v>
      </c>
      <c r="D9" s="113">
        <v>2.9</v>
      </c>
      <c r="E9" s="78">
        <v>0.2</v>
      </c>
      <c r="F9" s="114">
        <v>0.2</v>
      </c>
      <c r="G9" s="114">
        <v>3.3</v>
      </c>
      <c r="H9" s="78">
        <v>-14.3</v>
      </c>
      <c r="I9" s="113">
        <v>6.8</v>
      </c>
      <c r="J9" s="113">
        <v>2.1</v>
      </c>
      <c r="K9" s="113">
        <v>3.7</v>
      </c>
      <c r="L9" s="114">
        <f t="shared" si="0"/>
        <v>8.9</v>
      </c>
      <c r="N9" s="115">
        <f>R11+R12</f>
        <v>17.970787999999999</v>
      </c>
      <c r="O9" s="115"/>
      <c r="P9">
        <v>4</v>
      </c>
      <c r="Q9" s="116">
        <v>5.0570377999999998</v>
      </c>
      <c r="R9" s="116">
        <v>5.2373079999999996</v>
      </c>
    </row>
    <row r="10" spans="1:20">
      <c r="A10">
        <v>5</v>
      </c>
      <c r="B10" s="78">
        <v>-2.5</v>
      </c>
      <c r="C10" s="78">
        <v>-3.9</v>
      </c>
      <c r="D10" s="113">
        <v>0.7</v>
      </c>
      <c r="E10" s="78">
        <v>0.1</v>
      </c>
      <c r="F10" s="114">
        <v>0</v>
      </c>
      <c r="G10" s="114">
        <v>0.8</v>
      </c>
      <c r="H10" s="78">
        <v>-10.7</v>
      </c>
      <c r="I10" s="113">
        <v>2.2000000000000002</v>
      </c>
      <c r="J10" s="113">
        <v>0.4</v>
      </c>
      <c r="K10" s="113">
        <v>1.7</v>
      </c>
      <c r="L10" s="114">
        <f t="shared" si="0"/>
        <v>2.6</v>
      </c>
      <c r="N10" s="115">
        <f>R13+R12</f>
        <v>22.579448299999999</v>
      </c>
      <c r="O10" s="115"/>
      <c r="P10">
        <v>5</v>
      </c>
      <c r="Q10">
        <v>6.3528742999999999</v>
      </c>
      <c r="R10">
        <v>6.5364895000000001</v>
      </c>
    </row>
    <row r="11" spans="1:20">
      <c r="A11" t="s">
        <v>50</v>
      </c>
      <c r="B11" s="78">
        <v>-1.3</v>
      </c>
      <c r="C11" s="78">
        <v>-4.7</v>
      </c>
      <c r="D11" s="113">
        <v>4.4000000000000004</v>
      </c>
      <c r="E11" s="78">
        <v>0.7</v>
      </c>
      <c r="F11" s="114">
        <v>0.8</v>
      </c>
      <c r="G11" s="114">
        <v>5.8</v>
      </c>
      <c r="H11" s="78">
        <v>-14.3</v>
      </c>
      <c r="I11" s="113">
        <v>9.6</v>
      </c>
      <c r="J11" s="113">
        <v>4.3</v>
      </c>
      <c r="K11" s="113">
        <v>3.9</v>
      </c>
      <c r="L11" s="114">
        <f t="shared" si="0"/>
        <v>13.899999999999999</v>
      </c>
      <c r="N11" s="115">
        <f>R14+R15</f>
        <v>49.494854000000004</v>
      </c>
      <c r="O11" s="117"/>
      <c r="P11">
        <v>6</v>
      </c>
      <c r="Q11">
        <v>7.8478808000000004</v>
      </c>
      <c r="R11">
        <v>8.0398406999999992</v>
      </c>
    </row>
    <row r="12" spans="1:20">
      <c r="N12" s="115"/>
      <c r="O12" s="117"/>
      <c r="P12">
        <v>7</v>
      </c>
      <c r="Q12">
        <v>9.8219452</v>
      </c>
      <c r="R12">
        <v>9.9309472999999997</v>
      </c>
    </row>
    <row r="13" spans="1:20">
      <c r="A13" s="109" t="s">
        <v>51</v>
      </c>
      <c r="B13" s="61"/>
      <c r="C13" s="61"/>
      <c r="D13" s="118" t="s">
        <v>52</v>
      </c>
      <c r="E13" s="61"/>
      <c r="F13" s="61"/>
      <c r="G13" s="61"/>
      <c r="H13" s="61"/>
      <c r="I13" s="61"/>
      <c r="J13" s="61"/>
      <c r="K13" s="61"/>
      <c r="L13" s="61"/>
      <c r="M13" s="61"/>
      <c r="N13" s="119"/>
      <c r="O13" s="61"/>
      <c r="P13" s="61">
        <v>8</v>
      </c>
      <c r="Q13" s="61">
        <v>12.621726000000001</v>
      </c>
      <c r="R13" s="61">
        <v>12.648501</v>
      </c>
      <c r="S13" s="61"/>
      <c r="T13" s="61"/>
    </row>
    <row r="14" spans="1:20">
      <c r="A14">
        <v>1</v>
      </c>
      <c r="B14" s="120">
        <f t="shared" ref="B14:L18" si="1">B6*$N6/(B$11*100)</f>
        <v>0</v>
      </c>
      <c r="C14" s="120">
        <f t="shared" si="1"/>
        <v>0.1068956524255319</v>
      </c>
      <c r="D14" s="120">
        <f t="shared" si="1"/>
        <v>0.64392284218181794</v>
      </c>
      <c r="E14" s="120">
        <f t="shared" si="1"/>
        <v>0.66478080799999995</v>
      </c>
      <c r="F14" s="120">
        <f t="shared" si="1"/>
        <v>0.71037418200000002</v>
      </c>
      <c r="G14" s="120">
        <f t="shared" si="1"/>
        <v>0.66670800289655174</v>
      </c>
      <c r="H14" s="120">
        <f t="shared" si="1"/>
        <v>0.13160677051748251</v>
      </c>
      <c r="I14" s="120">
        <f t="shared" si="1"/>
        <v>0.39937099241666657</v>
      </c>
      <c r="J14" s="120">
        <f t="shared" si="1"/>
        <v>0.58802797134883711</v>
      </c>
      <c r="K14" s="120">
        <f t="shared" si="1"/>
        <v>0.25342222769230766</v>
      </c>
      <c r="L14" s="120">
        <f t="shared" si="1"/>
        <v>0.45773250388489212</v>
      </c>
      <c r="M14" s="120"/>
      <c r="N14" s="121"/>
      <c r="P14">
        <v>9</v>
      </c>
      <c r="Q14">
        <v>16.989125999999999</v>
      </c>
      <c r="R14">
        <v>17.098777999999999</v>
      </c>
    </row>
    <row r="15" spans="1:20">
      <c r="A15">
        <v>2</v>
      </c>
      <c r="B15" s="120">
        <f t="shared" si="1"/>
        <v>0</v>
      </c>
      <c r="C15" s="120">
        <f t="shared" si="1"/>
        <v>0.12963037953191489</v>
      </c>
      <c r="D15" s="120">
        <f t="shared" si="1"/>
        <v>0.19721316004545453</v>
      </c>
      <c r="E15" s="120">
        <f t="shared" si="1"/>
        <v>0.27693762900000002</v>
      </c>
      <c r="F15" s="120">
        <f t="shared" si="1"/>
        <v>0.30001576475000002</v>
      </c>
      <c r="G15" s="120">
        <f t="shared" si="1"/>
        <v>0.2228233796551724</v>
      </c>
      <c r="H15" s="120">
        <f t="shared" si="1"/>
        <v>0.14460146595804194</v>
      </c>
      <c r="I15" s="120">
        <f t="shared" si="1"/>
        <v>0.28559192990624999</v>
      </c>
      <c r="J15" s="120">
        <f t="shared" si="1"/>
        <v>0.32202049883720935</v>
      </c>
      <c r="K15" s="120">
        <f t="shared" si="1"/>
        <v>0.20592798053846151</v>
      </c>
      <c r="L15" s="120">
        <f t="shared" si="1"/>
        <v>0.29686119943165473</v>
      </c>
      <c r="M15" s="120"/>
      <c r="N15" s="122"/>
      <c r="P15">
        <v>10</v>
      </c>
      <c r="Q15" s="116">
        <v>33.291359</v>
      </c>
      <c r="R15" s="116">
        <v>32.396076000000001</v>
      </c>
    </row>
    <row r="16" spans="1:20">
      <c r="A16">
        <v>3</v>
      </c>
      <c r="B16" s="120">
        <f t="shared" si="1"/>
        <v>0</v>
      </c>
      <c r="C16" s="120">
        <f t="shared" si="1"/>
        <v>0.17057407680851061</v>
      </c>
      <c r="D16" s="120">
        <f t="shared" si="1"/>
        <v>0.16895291822727268</v>
      </c>
      <c r="E16" s="120">
        <f t="shared" si="1"/>
        <v>0.16658663085714287</v>
      </c>
      <c r="F16" s="120">
        <f t="shared" si="1"/>
        <v>0.14576330200000001</v>
      </c>
      <c r="G16" s="120">
        <f t="shared" si="1"/>
        <v>0.16838174541379311</v>
      </c>
      <c r="H16" s="120">
        <f t="shared" si="1"/>
        <v>0.17736233949650348</v>
      </c>
      <c r="I16" s="120">
        <f t="shared" si="1"/>
        <v>0.218644953</v>
      </c>
      <c r="J16" s="120">
        <f t="shared" si="1"/>
        <v>0.18983127702325581</v>
      </c>
      <c r="K16" s="120">
        <f t="shared" si="1"/>
        <v>0.21303867215384614</v>
      </c>
      <c r="L16" s="120">
        <f t="shared" si="1"/>
        <v>0.20973136978417267</v>
      </c>
      <c r="M16" s="120"/>
      <c r="N16" s="123"/>
      <c r="Q16">
        <f>SUM(Q6:Q15)</f>
        <v>100.0000024</v>
      </c>
    </row>
    <row r="17" spans="1:20">
      <c r="A17">
        <v>4</v>
      </c>
      <c r="B17" s="120">
        <f t="shared" si="1"/>
        <v>0</v>
      </c>
      <c r="C17" s="120">
        <f t="shared" si="1"/>
        <v>0.17970787999999999</v>
      </c>
      <c r="D17" s="120">
        <f t="shared" si="1"/>
        <v>0.11844382999999997</v>
      </c>
      <c r="E17" s="120">
        <f t="shared" si="1"/>
        <v>5.1345108571428572E-2</v>
      </c>
      <c r="F17" s="120">
        <f t="shared" si="1"/>
        <v>4.4926969999999997E-2</v>
      </c>
      <c r="G17" s="120">
        <f t="shared" si="1"/>
        <v>0.10224758689655171</v>
      </c>
      <c r="H17" s="120">
        <f t="shared" si="1"/>
        <v>0.17970788000000001</v>
      </c>
      <c r="I17" s="120">
        <f t="shared" si="1"/>
        <v>0.12729308166666667</v>
      </c>
      <c r="J17" s="120">
        <f t="shared" si="1"/>
        <v>8.7764313488372089E-2</v>
      </c>
      <c r="K17" s="120">
        <f t="shared" si="1"/>
        <v>0.17049209128205128</v>
      </c>
      <c r="L17" s="120">
        <f t="shared" si="1"/>
        <v>0.11506475769784175</v>
      </c>
      <c r="M17" s="120"/>
      <c r="N17" s="123"/>
    </row>
    <row r="18" spans="1:20">
      <c r="A18">
        <v>5</v>
      </c>
      <c r="B18" s="120">
        <f t="shared" si="1"/>
        <v>0.43422015961538457</v>
      </c>
      <c r="C18" s="120">
        <f t="shared" si="1"/>
        <v>0.1873613795106383</v>
      </c>
      <c r="D18" s="120">
        <f t="shared" si="1"/>
        <v>3.5921849568181813E-2</v>
      </c>
      <c r="E18" s="120">
        <f t="shared" si="1"/>
        <v>3.2256354714285715E-2</v>
      </c>
      <c r="F18" s="120">
        <f t="shared" si="1"/>
        <v>0</v>
      </c>
      <c r="G18" s="120">
        <f t="shared" si="1"/>
        <v>3.1144066620689654E-2</v>
      </c>
      <c r="H18" s="120">
        <f t="shared" si="1"/>
        <v>0.16895111665034962</v>
      </c>
      <c r="I18" s="120">
        <f t="shared" si="1"/>
        <v>5.1744569020833339E-2</v>
      </c>
      <c r="J18" s="120">
        <f t="shared" si="1"/>
        <v>2.1004137953488371E-2</v>
      </c>
      <c r="K18" s="120">
        <f t="shared" si="1"/>
        <v>9.8423236179487172E-2</v>
      </c>
      <c r="L18" s="120">
        <f t="shared" si="1"/>
        <v>4.2234939266187058E-2</v>
      </c>
      <c r="M18" s="120"/>
      <c r="N18" s="115"/>
    </row>
    <row r="19" spans="1:20">
      <c r="A19" s="109" t="s">
        <v>53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119"/>
      <c r="O19" s="61"/>
      <c r="P19" s="61"/>
      <c r="Q19" s="61"/>
      <c r="R19" s="61"/>
      <c r="S19" s="61"/>
      <c r="T19" s="61"/>
    </row>
    <row r="20" spans="1:20">
      <c r="A20">
        <v>1</v>
      </c>
      <c r="B20" s="60">
        <f>100*B14/SUM(B$14:B$18)</f>
        <v>0</v>
      </c>
      <c r="C20" s="60">
        <f>100*C14/SUM(C$14:C$18)</f>
        <v>13.807786358622774</v>
      </c>
      <c r="D20" s="124">
        <f t="shared" ref="D20:L24" si="2">100*D14/SUM(D$14:D$18)</f>
        <v>55.298235085270854</v>
      </c>
      <c r="E20" s="60">
        <f t="shared" si="2"/>
        <v>55.774575491467125</v>
      </c>
      <c r="F20" s="125">
        <f t="shared" si="2"/>
        <v>59.144607571616461</v>
      </c>
      <c r="G20" s="125">
        <f t="shared" si="2"/>
        <v>55.964520017013029</v>
      </c>
      <c r="H20" s="60">
        <f t="shared" si="2"/>
        <v>16.405125790523797</v>
      </c>
      <c r="I20" s="124">
        <f t="shared" si="2"/>
        <v>36.888435117666027</v>
      </c>
      <c r="J20" s="124">
        <f t="shared" si="2"/>
        <v>48.65170626200986</v>
      </c>
      <c r="K20" s="124">
        <f t="shared" si="2"/>
        <v>26.922457753819671</v>
      </c>
      <c r="L20" s="125">
        <f t="shared" si="2"/>
        <v>40.809771333640249</v>
      </c>
      <c r="M20" s="60"/>
      <c r="N20" s="115"/>
    </row>
    <row r="21" spans="1:20">
      <c r="A21">
        <v>2</v>
      </c>
      <c r="B21" s="60">
        <f t="shared" ref="B21:L24" si="3">100*B15/SUM(B$14:B$18)</f>
        <v>0</v>
      </c>
      <c r="C21" s="60">
        <f t="shared" si="3"/>
        <v>16.744446996203092</v>
      </c>
      <c r="D21" s="124">
        <f t="shared" si="3"/>
        <v>16.936096954025128</v>
      </c>
      <c r="E21" s="60">
        <f t="shared" si="3"/>
        <v>23.234844491913215</v>
      </c>
      <c r="F21" s="125">
        <f t="shared" si="3"/>
        <v>24.978828230327146</v>
      </c>
      <c r="G21" s="125">
        <f t="shared" si="3"/>
        <v>18.704145498168408</v>
      </c>
      <c r="H21" s="60">
        <f t="shared" si="3"/>
        <v>18.024948330608122</v>
      </c>
      <c r="I21" s="124">
        <f t="shared" si="3"/>
        <v>26.379080044662945</v>
      </c>
      <c r="J21" s="124">
        <f t="shared" si="3"/>
        <v>26.643029724991973</v>
      </c>
      <c r="K21" s="124">
        <f t="shared" si="2"/>
        <v>21.876878783922134</v>
      </c>
      <c r="L21" s="125">
        <f t="shared" si="3"/>
        <v>26.467068787587284</v>
      </c>
      <c r="M21" s="60"/>
      <c r="N21" s="115"/>
      <c r="Q21" s="116"/>
      <c r="R21" s="116"/>
    </row>
    <row r="22" spans="1:20">
      <c r="A22">
        <v>3</v>
      </c>
      <c r="B22" s="60">
        <f t="shared" si="3"/>
        <v>0</v>
      </c>
      <c r="C22" s="60">
        <f t="shared" si="3"/>
        <v>22.033173075322168</v>
      </c>
      <c r="D22" s="124">
        <f t="shared" si="3"/>
        <v>14.50918895626976</v>
      </c>
      <c r="E22" s="60">
        <f t="shared" si="3"/>
        <v>13.976484439380631</v>
      </c>
      <c r="F22" s="125">
        <f t="shared" si="3"/>
        <v>12.136017205553532</v>
      </c>
      <c r="G22" s="125">
        <f t="shared" si="3"/>
        <v>14.134228958958479</v>
      </c>
      <c r="H22" s="60">
        <f t="shared" si="3"/>
        <v>22.108676312782951</v>
      </c>
      <c r="I22" s="124">
        <f t="shared" si="3"/>
        <v>20.195433107797864</v>
      </c>
      <c r="J22" s="124">
        <f t="shared" si="3"/>
        <v>15.706081987720273</v>
      </c>
      <c r="K22" s="124">
        <f t="shared" si="2"/>
        <v>22.632287243388703</v>
      </c>
      <c r="L22" s="125">
        <f t="shared" si="3"/>
        <v>18.698888913808972</v>
      </c>
      <c r="M22" s="60"/>
      <c r="N22" s="115"/>
    </row>
    <row r="23" spans="1:20">
      <c r="A23">
        <v>4</v>
      </c>
      <c r="B23" s="60">
        <f t="shared" si="3"/>
        <v>0</v>
      </c>
      <c r="C23" s="60">
        <f t="shared" si="3"/>
        <v>23.212992836445299</v>
      </c>
      <c r="D23" s="124">
        <f t="shared" si="3"/>
        <v>10.171614247364241</v>
      </c>
      <c r="E23" s="60">
        <f t="shared" si="3"/>
        <v>4.3078133418898554</v>
      </c>
      <c r="F23" s="125">
        <f t="shared" si="3"/>
        <v>3.740546992502868</v>
      </c>
      <c r="G23" s="125">
        <f t="shared" si="3"/>
        <v>8.5828235129963257</v>
      </c>
      <c r="H23" s="60">
        <f t="shared" si="3"/>
        <v>22.401054029030593</v>
      </c>
      <c r="I23" s="124">
        <f t="shared" si="3"/>
        <v>11.757595501802491</v>
      </c>
      <c r="J23" s="124">
        <f t="shared" si="3"/>
        <v>7.2613613776379289</v>
      </c>
      <c r="K23" s="124">
        <f t="shared" si="2"/>
        <v>18.112326478616612</v>
      </c>
      <c r="L23" s="125">
        <f t="shared" si="3"/>
        <v>10.258756829273603</v>
      </c>
      <c r="M23" s="60"/>
      <c r="N23" s="115"/>
    </row>
    <row r="24" spans="1:20">
      <c r="A24">
        <v>5</v>
      </c>
      <c r="B24" s="60">
        <f t="shared" si="3"/>
        <v>100</v>
      </c>
      <c r="C24" s="60">
        <f t="shared" si="3"/>
        <v>24.201600733406661</v>
      </c>
      <c r="D24" s="124">
        <f t="shared" si="3"/>
        <v>3.0848647570700236</v>
      </c>
      <c r="E24" s="60">
        <f t="shared" si="3"/>
        <v>2.7062822353491738</v>
      </c>
      <c r="F24" s="125">
        <f t="shared" si="3"/>
        <v>0</v>
      </c>
      <c r="G24" s="125">
        <f t="shared" si="3"/>
        <v>2.6142820128637578</v>
      </c>
      <c r="H24" s="60">
        <f t="shared" si="3"/>
        <v>21.060195537054533</v>
      </c>
      <c r="I24" s="124">
        <f t="shared" si="3"/>
        <v>4.7794562280706714</v>
      </c>
      <c r="J24" s="124">
        <f t="shared" si="3"/>
        <v>1.737820647639962</v>
      </c>
      <c r="K24" s="124">
        <f t="shared" si="2"/>
        <v>10.456049740252878</v>
      </c>
      <c r="L24" s="125">
        <f t="shared" si="3"/>
        <v>3.7655141356898651</v>
      </c>
      <c r="M24" s="60"/>
      <c r="N24" s="115"/>
    </row>
    <row r="25" spans="1:20">
      <c r="A25" s="26"/>
      <c r="B25" s="125"/>
      <c r="C25" s="126">
        <f>SUM(C20:C24)</f>
        <v>100</v>
      </c>
      <c r="D25" s="126">
        <f t="shared" ref="D25:L25" si="4">SUM(D20:D24)</f>
        <v>100.00000000000001</v>
      </c>
      <c r="E25" s="126">
        <f t="shared" si="4"/>
        <v>100</v>
      </c>
      <c r="F25" s="126">
        <f t="shared" si="4"/>
        <v>100</v>
      </c>
      <c r="G25" s="126">
        <f t="shared" si="4"/>
        <v>99.999999999999986</v>
      </c>
      <c r="H25" s="126">
        <f t="shared" si="4"/>
        <v>100</v>
      </c>
      <c r="I25" s="126">
        <f t="shared" si="4"/>
        <v>100</v>
      </c>
      <c r="J25" s="126">
        <f t="shared" si="4"/>
        <v>99.999999999999986</v>
      </c>
      <c r="K25" s="126">
        <f t="shared" si="4"/>
        <v>100</v>
      </c>
      <c r="L25" s="126">
        <f t="shared" si="4"/>
        <v>99.999999999999986</v>
      </c>
      <c r="M25" s="125"/>
      <c r="N25" s="115"/>
      <c r="O25" s="26"/>
      <c r="P25" s="26"/>
      <c r="Q25" s="26"/>
      <c r="R25" s="26"/>
      <c r="S25" s="26"/>
      <c r="T25" s="26"/>
    </row>
    <row r="26" spans="1:20">
      <c r="A26" s="109" t="s">
        <v>54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119"/>
      <c r="O26" s="61"/>
      <c r="P26" s="61"/>
      <c r="Q26" s="61"/>
      <c r="R26" s="61"/>
      <c r="S26" s="61"/>
      <c r="T26" s="61"/>
    </row>
    <row r="27" spans="1:20">
      <c r="A27">
        <v>1</v>
      </c>
      <c r="B27" s="60">
        <f>B20*B$11/100</f>
        <v>0</v>
      </c>
      <c r="C27" s="60">
        <f>C20*C$11/100</f>
        <v>-0.64896595885527031</v>
      </c>
      <c r="D27" s="60">
        <f t="shared" ref="D27:L31" si="5">D20*D$11/100</f>
        <v>2.4331223437519176</v>
      </c>
      <c r="E27" s="60">
        <f t="shared" si="5"/>
        <v>0.39042202844026991</v>
      </c>
      <c r="F27" s="60">
        <f t="shared" si="5"/>
        <v>0.47315686057293171</v>
      </c>
      <c r="G27" s="60">
        <f t="shared" si="5"/>
        <v>3.2459421609867558</v>
      </c>
      <c r="H27" s="60">
        <f t="shared" si="5"/>
        <v>-2.3459329880449031</v>
      </c>
      <c r="I27" s="60">
        <f t="shared" si="5"/>
        <v>3.5412897712959386</v>
      </c>
      <c r="J27" s="60">
        <f t="shared" si="5"/>
        <v>2.0920233692664238</v>
      </c>
      <c r="K27" s="60">
        <f t="shared" si="5"/>
        <v>1.0499758523989673</v>
      </c>
      <c r="L27" s="60">
        <f t="shared" si="5"/>
        <v>5.6725582153759948</v>
      </c>
      <c r="M27" s="60"/>
    </row>
    <row r="28" spans="1:20">
      <c r="A28">
        <v>2</v>
      </c>
      <c r="B28" s="60">
        <f t="shared" ref="B28:L31" si="6">B21*B$11/100</f>
        <v>0</v>
      </c>
      <c r="C28" s="60">
        <f t="shared" si="6"/>
        <v>-0.78698900882154532</v>
      </c>
      <c r="D28" s="60">
        <f t="shared" si="6"/>
        <v>0.74518826597710575</v>
      </c>
      <c r="E28" s="60">
        <f t="shared" si="6"/>
        <v>0.16264391144339249</v>
      </c>
      <c r="F28" s="60">
        <f t="shared" si="6"/>
        <v>0.19983062584261715</v>
      </c>
      <c r="G28" s="60">
        <f t="shared" si="6"/>
        <v>1.0848404388937676</v>
      </c>
      <c r="H28" s="60">
        <f t="shared" si="6"/>
        <v>-2.5775676112769617</v>
      </c>
      <c r="I28" s="60">
        <f t="shared" si="6"/>
        <v>2.5323916842876426</v>
      </c>
      <c r="J28" s="60">
        <f t="shared" si="6"/>
        <v>1.1456502781746547</v>
      </c>
      <c r="K28" s="60">
        <f t="shared" si="5"/>
        <v>0.85319827257296321</v>
      </c>
      <c r="L28" s="60">
        <f t="shared" si="6"/>
        <v>3.6789225614746321</v>
      </c>
      <c r="M28" s="60"/>
    </row>
    <row r="29" spans="1:20">
      <c r="A29">
        <v>3</v>
      </c>
      <c r="B29" s="60">
        <f t="shared" si="6"/>
        <v>0</v>
      </c>
      <c r="C29" s="60">
        <f t="shared" si="6"/>
        <v>-1.0355591345401418</v>
      </c>
      <c r="D29" s="60">
        <f t="shared" si="6"/>
        <v>0.63840431407586951</v>
      </c>
      <c r="E29" s="60">
        <f t="shared" si="6"/>
        <v>9.7835391075664399E-2</v>
      </c>
      <c r="F29" s="60">
        <f t="shared" si="6"/>
        <v>9.7088137644428266E-2</v>
      </c>
      <c r="G29" s="60">
        <f t="shared" si="6"/>
        <v>0.81978527961959169</v>
      </c>
      <c r="H29" s="60">
        <f t="shared" si="6"/>
        <v>-3.161540712727962</v>
      </c>
      <c r="I29" s="60">
        <f t="shared" si="6"/>
        <v>1.938761578348595</v>
      </c>
      <c r="J29" s="60">
        <f t="shared" si="6"/>
        <v>0.67536152547197181</v>
      </c>
      <c r="K29" s="60">
        <f t="shared" si="5"/>
        <v>0.88265920249215934</v>
      </c>
      <c r="L29" s="60">
        <f t="shared" si="6"/>
        <v>2.5991455590194472</v>
      </c>
      <c r="M29" s="60"/>
    </row>
    <row r="30" spans="1:20">
      <c r="A30">
        <v>4</v>
      </c>
      <c r="B30" s="60">
        <f t="shared" si="6"/>
        <v>0</v>
      </c>
      <c r="C30" s="60">
        <f t="shared" si="6"/>
        <v>-1.0910106633129291</v>
      </c>
      <c r="D30" s="60">
        <f t="shared" si="6"/>
        <v>0.44755102688402665</v>
      </c>
      <c r="E30" s="60">
        <f t="shared" si="6"/>
        <v>3.0154693393228987E-2</v>
      </c>
      <c r="F30" s="60">
        <f t="shared" si="6"/>
        <v>2.9924375940022948E-2</v>
      </c>
      <c r="G30" s="60">
        <f t="shared" si="6"/>
        <v>0.49780376375378688</v>
      </c>
      <c r="H30" s="60">
        <f t="shared" si="6"/>
        <v>-3.2033507261513749</v>
      </c>
      <c r="I30" s="60">
        <f t="shared" si="6"/>
        <v>1.1287291681730391</v>
      </c>
      <c r="J30" s="60">
        <f t="shared" si="6"/>
        <v>0.31223853923843092</v>
      </c>
      <c r="K30" s="60">
        <f t="shared" si="5"/>
        <v>0.70638073266604795</v>
      </c>
      <c r="L30" s="60">
        <f t="shared" si="6"/>
        <v>1.4259671992690306</v>
      </c>
      <c r="M30" s="60"/>
    </row>
    <row r="31" spans="1:20">
      <c r="A31">
        <v>5</v>
      </c>
      <c r="B31" s="60">
        <f t="shared" si="6"/>
        <v>-1.3</v>
      </c>
      <c r="C31" s="60">
        <f t="shared" si="6"/>
        <v>-1.1374752344701131</v>
      </c>
      <c r="D31" s="60">
        <f t="shared" si="6"/>
        <v>0.13573404931108105</v>
      </c>
      <c r="E31" s="60">
        <f t="shared" si="6"/>
        <v>1.8943975647444215E-2</v>
      </c>
      <c r="F31" s="60">
        <f t="shared" si="6"/>
        <v>0</v>
      </c>
      <c r="G31" s="60">
        <f t="shared" si="6"/>
        <v>0.15162835674609795</v>
      </c>
      <c r="H31" s="60">
        <f t="shared" si="6"/>
        <v>-3.0116079617987981</v>
      </c>
      <c r="I31" s="60">
        <f t="shared" si="6"/>
        <v>0.45882779789478439</v>
      </c>
      <c r="J31" s="60">
        <f t="shared" si="6"/>
        <v>7.4726287848518369E-2</v>
      </c>
      <c r="K31" s="60">
        <f t="shared" si="5"/>
        <v>0.40778593986986222</v>
      </c>
      <c r="L31" s="60">
        <f t="shared" si="6"/>
        <v>0.52340646486089115</v>
      </c>
      <c r="M31" s="60"/>
    </row>
    <row r="32" spans="1:20">
      <c r="A32" t="s">
        <v>8</v>
      </c>
      <c r="B32" s="60">
        <f>SUM(B27:B31)</f>
        <v>-1.3</v>
      </c>
      <c r="C32" s="60">
        <f>SUM(C27:C31)</f>
        <v>-4.6999999999999993</v>
      </c>
      <c r="D32" s="60">
        <f t="shared" ref="D32:L32" si="7">SUM(D27:D31)</f>
        <v>4.4000000000000004</v>
      </c>
      <c r="E32" s="60">
        <f t="shared" si="7"/>
        <v>0.7</v>
      </c>
      <c r="F32" s="60">
        <f t="shared" si="7"/>
        <v>0.8</v>
      </c>
      <c r="G32" s="60">
        <f t="shared" si="7"/>
        <v>5.8</v>
      </c>
      <c r="H32" s="60">
        <f t="shared" si="7"/>
        <v>-14.3</v>
      </c>
      <c r="I32" s="60">
        <f t="shared" si="7"/>
        <v>9.6</v>
      </c>
      <c r="J32" s="60">
        <f t="shared" si="7"/>
        <v>4.3</v>
      </c>
      <c r="K32" s="60">
        <f t="shared" si="7"/>
        <v>3.9000000000000004</v>
      </c>
      <c r="L32" s="60">
        <f t="shared" si="7"/>
        <v>13.899999999999995</v>
      </c>
      <c r="M32" s="60"/>
    </row>
    <row r="36" spans="14:14">
      <c r="N36" s="115"/>
    </row>
    <row r="37" spans="14:14">
      <c r="N37" s="115"/>
    </row>
  </sheetData>
  <mergeCells count="1">
    <mergeCell ref="N4:N5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151"/>
  <sheetViews>
    <sheetView tabSelected="1" topLeftCell="A103" workbookViewId="0">
      <pane xSplit="23100" topLeftCell="BG1"/>
      <selection activeCell="C103" sqref="C103"/>
      <selection pane="topRight" activeCell="BM8" sqref="BM8:BP147"/>
    </sheetView>
  </sheetViews>
  <sheetFormatPr baseColWidth="10" defaultRowHeight="15"/>
  <cols>
    <col min="1" max="1" width="8.1640625" customWidth="1"/>
    <col min="2" max="2" width="16.5" customWidth="1"/>
    <col min="3" max="3" width="16.33203125" customWidth="1"/>
    <col min="10" max="10" width="3.6640625" customWidth="1"/>
    <col min="11" max="11" width="13.6640625" style="131" customWidth="1"/>
    <col min="12" max="12" width="18.33203125" style="131" customWidth="1"/>
    <col min="13" max="13" width="12.1640625" customWidth="1"/>
    <col min="14" max="14" width="7.33203125" customWidth="1"/>
    <col min="15" max="15" width="5.5" customWidth="1"/>
    <col min="18" max="18" width="16.6640625" customWidth="1"/>
    <col min="19" max="19" width="13.83203125" style="139" bestFit="1" customWidth="1"/>
    <col min="20" max="20" width="14.83203125" style="139" bestFit="1" customWidth="1"/>
    <col min="21" max="21" width="13.83203125" style="139" bestFit="1" customWidth="1"/>
    <col min="22" max="23" width="14.83203125" style="139" bestFit="1" customWidth="1"/>
    <col min="24" max="24" width="3.83203125" style="139" customWidth="1"/>
    <col min="25" max="27" width="12.5" style="135" customWidth="1"/>
    <col min="28" max="28" width="3.83203125" customWidth="1"/>
    <col min="44" max="44" width="12" customWidth="1"/>
    <col min="45" max="45" width="7.33203125" customWidth="1"/>
    <col min="51" max="55" width="10.83203125" style="170"/>
  </cols>
  <sheetData>
    <row r="1" spans="1:69" ht="18">
      <c r="B1" s="134" t="s">
        <v>222</v>
      </c>
      <c r="Q1" t="s">
        <v>223</v>
      </c>
      <c r="V1" s="145" t="s">
        <v>149</v>
      </c>
    </row>
    <row r="2" spans="1:69">
      <c r="D2" s="129" t="s">
        <v>217</v>
      </c>
      <c r="K2" s="129" t="s">
        <v>217</v>
      </c>
      <c r="Q2" t="s">
        <v>131</v>
      </c>
    </row>
    <row r="3" spans="1:69" ht="18">
      <c r="D3" s="130" t="str">
        <f>'Spending 1870 on'!BA3</f>
        <v>Total incidence of social spending, all programs</v>
      </c>
      <c r="S3" s="140" t="s">
        <v>132</v>
      </c>
    </row>
    <row r="4" spans="1:69">
      <c r="B4" s="143" t="s">
        <v>127</v>
      </c>
      <c r="D4" s="127" t="str">
        <f>'Spending 1870 on'!BA4</f>
        <v>as % of GDP</v>
      </c>
      <c r="R4" s="143" t="s">
        <v>127</v>
      </c>
      <c r="S4" s="24"/>
      <c r="T4" s="146"/>
      <c r="U4" s="24"/>
      <c r="V4" s="24"/>
      <c r="W4" s="24"/>
      <c r="X4" s="24"/>
      <c r="AR4" s="166"/>
      <c r="AS4" s="166"/>
    </row>
    <row r="5" spans="1:69" ht="18">
      <c r="B5" s="143" t="s">
        <v>126</v>
      </c>
      <c r="D5" s="127" t="str">
        <f>'Spending 1870 on'!BA5</f>
        <v>Funciones Sociales, Q1</v>
      </c>
      <c r="E5" s="127" t="str">
        <f>'Spending 1870 on'!BB5</f>
        <v>Funciones Sociales, Q2</v>
      </c>
      <c r="F5" s="127" t="str">
        <f>'Spending 1870 on'!BC5</f>
        <v>Funciones Sociales, Q3</v>
      </c>
      <c r="G5" s="127" t="str">
        <f>'Spending 1870 on'!BD5</f>
        <v>Funciones Sociales, Q4</v>
      </c>
      <c r="H5" s="127" t="str">
        <f>'Spending 1870 on'!BE5</f>
        <v>Funciones Sociales, Q5</v>
      </c>
      <c r="R5" s="143" t="s">
        <v>126</v>
      </c>
      <c r="S5" s="24"/>
      <c r="T5" s="24"/>
      <c r="U5" s="24"/>
      <c r="V5" s="24"/>
      <c r="W5" s="24"/>
      <c r="X5" s="24"/>
      <c r="Y5" s="141" t="s">
        <v>150</v>
      </c>
      <c r="AC5" s="154" t="s">
        <v>106</v>
      </c>
      <c r="AD5" s="155"/>
      <c r="AE5" s="155"/>
      <c r="AF5" s="155"/>
      <c r="AG5" s="156"/>
      <c r="AH5" s="61" t="s">
        <v>107</v>
      </c>
      <c r="AI5" s="61"/>
      <c r="AJ5" s="61"/>
      <c r="AK5" s="61"/>
      <c r="AL5" s="61"/>
      <c r="AM5" s="154" t="s">
        <v>108</v>
      </c>
      <c r="AN5" s="155"/>
      <c r="AO5" s="155"/>
      <c r="AP5" s="155"/>
      <c r="AQ5" s="156"/>
      <c r="AR5" s="168" t="s">
        <v>111</v>
      </c>
      <c r="AS5" s="168"/>
      <c r="AT5" t="s">
        <v>113</v>
      </c>
      <c r="AY5" s="170" t="s">
        <v>112</v>
      </c>
      <c r="BD5" t="s">
        <v>204</v>
      </c>
      <c r="BM5" s="170" t="s">
        <v>209</v>
      </c>
      <c r="BN5" s="170"/>
      <c r="BO5" s="170"/>
    </row>
    <row r="6" spans="1:69" ht="18">
      <c r="A6" s="51"/>
      <c r="B6" s="143" t="s">
        <v>129</v>
      </c>
      <c r="C6" s="51"/>
      <c r="D6" s="128" t="s">
        <v>120</v>
      </c>
      <c r="E6" s="128" t="s">
        <v>121</v>
      </c>
      <c r="F6" s="128" t="s">
        <v>122</v>
      </c>
      <c r="G6" s="128" t="s">
        <v>123</v>
      </c>
      <c r="H6" s="128" t="s">
        <v>200</v>
      </c>
      <c r="I6" s="51"/>
      <c r="K6" s="132" t="s">
        <v>218</v>
      </c>
      <c r="L6" s="132"/>
      <c r="M6" s="49" t="s">
        <v>220</v>
      </c>
      <c r="R6" s="143" t="s">
        <v>128</v>
      </c>
      <c r="S6" s="24"/>
      <c r="T6" s="24"/>
      <c r="U6" s="24"/>
      <c r="V6" s="24"/>
      <c r="W6" s="24"/>
      <c r="X6" s="24"/>
      <c r="Y6" s="141" t="s">
        <v>151</v>
      </c>
      <c r="AC6" s="157" t="s">
        <v>101</v>
      </c>
      <c r="AD6" s="158" t="s">
        <v>102</v>
      </c>
      <c r="AE6" s="158" t="s">
        <v>103</v>
      </c>
      <c r="AF6" s="158" t="s">
        <v>104</v>
      </c>
      <c r="AG6" s="159" t="s">
        <v>105</v>
      </c>
      <c r="AH6" s="153" t="s">
        <v>101</v>
      </c>
      <c r="AI6" s="153" t="s">
        <v>102</v>
      </c>
      <c r="AJ6" s="153" t="s">
        <v>103</v>
      </c>
      <c r="AK6" s="153" t="s">
        <v>104</v>
      </c>
      <c r="AL6" s="153" t="s">
        <v>105</v>
      </c>
      <c r="AM6" s="157" t="s">
        <v>101</v>
      </c>
      <c r="AN6" s="158" t="s">
        <v>102</v>
      </c>
      <c r="AO6" s="158" t="s">
        <v>103</v>
      </c>
      <c r="AP6" s="158" t="s">
        <v>104</v>
      </c>
      <c r="AQ6" s="159" t="s">
        <v>105</v>
      </c>
      <c r="AR6" s="169" t="s">
        <v>109</v>
      </c>
      <c r="AS6" s="169"/>
      <c r="AT6" s="49" t="s">
        <v>101</v>
      </c>
      <c r="AU6" s="49" t="s">
        <v>102</v>
      </c>
      <c r="AV6" s="49" t="s">
        <v>103</v>
      </c>
      <c r="AW6" s="49" t="s">
        <v>104</v>
      </c>
      <c r="AX6" s="49" t="s">
        <v>105</v>
      </c>
      <c r="AY6" s="171" t="s">
        <v>101</v>
      </c>
      <c r="AZ6" s="171" t="s">
        <v>102</v>
      </c>
      <c r="BA6" s="171" t="s">
        <v>103</v>
      </c>
      <c r="BB6" s="171" t="s">
        <v>104</v>
      </c>
      <c r="BC6" s="171" t="s">
        <v>105</v>
      </c>
      <c r="BE6" s="172" t="s">
        <v>205</v>
      </c>
      <c r="BM6" s="171"/>
      <c r="BN6" s="172" t="s">
        <v>211</v>
      </c>
      <c r="BO6" s="171"/>
      <c r="BP6" t="s">
        <v>210</v>
      </c>
    </row>
    <row r="7" spans="1:69">
      <c r="A7" s="137" t="s">
        <v>66</v>
      </c>
      <c r="B7" s="7" t="s">
        <v>89</v>
      </c>
      <c r="C7" s="7" t="s">
        <v>91</v>
      </c>
      <c r="D7" s="127" t="str">
        <f>'Spending 1870 on'!BA7</f>
        <v>Social Functions, Q1</v>
      </c>
      <c r="E7" s="127" t="str">
        <f>'Spending 1870 on'!BB7</f>
        <v>Social Functions, Q2</v>
      </c>
      <c r="F7" s="127" t="str">
        <f>'Spending 1870 on'!BC7</f>
        <v>Social Functions, Q3</v>
      </c>
      <c r="G7" s="127" t="str">
        <f>'Spending 1870 on'!BD7</f>
        <v>Social Functions, Q4</v>
      </c>
      <c r="H7" s="127" t="str">
        <f>'Spending 1870 on'!BE7</f>
        <v>Social Functions, Q5</v>
      </c>
      <c r="I7" s="127" t="str">
        <f>'Spending 1870 on'!BF7</f>
        <v>Check sums</v>
      </c>
      <c r="K7" s="132" t="s">
        <v>219</v>
      </c>
      <c r="L7" s="132" t="str">
        <f>'Spending 1870 on'!K7</f>
        <v>GDP</v>
      </c>
      <c r="M7" s="49" t="s">
        <v>221</v>
      </c>
      <c r="O7" s="137" t="s">
        <v>66</v>
      </c>
      <c r="Q7" s="137" t="s">
        <v>66</v>
      </c>
      <c r="R7" s="144" t="s">
        <v>133</v>
      </c>
      <c r="S7" s="147" t="s">
        <v>181</v>
      </c>
      <c r="T7" s="147" t="s">
        <v>146</v>
      </c>
      <c r="U7" s="147" t="s">
        <v>134</v>
      </c>
      <c r="V7" s="147" t="s">
        <v>145</v>
      </c>
      <c r="W7" s="147" t="s">
        <v>135</v>
      </c>
      <c r="X7" s="147"/>
      <c r="Y7" s="142" t="s">
        <v>19</v>
      </c>
      <c r="Z7" s="142" t="s">
        <v>20</v>
      </c>
      <c r="AA7" s="142" t="s">
        <v>124</v>
      </c>
      <c r="AC7" s="160">
        <v>0</v>
      </c>
      <c r="AD7" s="161">
        <v>0</v>
      </c>
      <c r="AE7" s="161">
        <v>0</v>
      </c>
      <c r="AF7" s="161">
        <v>0</v>
      </c>
      <c r="AG7" s="162">
        <v>100</v>
      </c>
      <c r="AH7" s="152">
        <v>16.405125790523797</v>
      </c>
      <c r="AI7" s="152">
        <v>18.024948330608122</v>
      </c>
      <c r="AJ7" s="152">
        <v>22.108676312782951</v>
      </c>
      <c r="AK7" s="152">
        <v>22.401054029030593</v>
      </c>
      <c r="AL7" s="152">
        <v>21.060195537054533</v>
      </c>
      <c r="AM7" s="163">
        <v>13.807786358622774</v>
      </c>
      <c r="AN7" s="164">
        <v>16.744446996203092</v>
      </c>
      <c r="AO7" s="164">
        <v>22.033173075322168</v>
      </c>
      <c r="AP7" s="164">
        <v>23.212992836445299</v>
      </c>
      <c r="AQ7" s="165">
        <v>24.201600733406661</v>
      </c>
      <c r="AR7" s="168" t="s">
        <v>110</v>
      </c>
      <c r="AS7" s="137" t="s">
        <v>66</v>
      </c>
      <c r="BM7" s="137" t="s">
        <v>66</v>
      </c>
      <c r="BN7" s="171" t="s">
        <v>212</v>
      </c>
      <c r="BO7" s="171" t="s">
        <v>213</v>
      </c>
      <c r="BP7" s="171" t="s">
        <v>214</v>
      </c>
      <c r="BQ7" s="171" t="s">
        <v>215</v>
      </c>
    </row>
    <row r="8" spans="1:69">
      <c r="A8" s="50">
        <v>1870</v>
      </c>
      <c r="B8" t="s">
        <v>186</v>
      </c>
      <c r="C8" t="s">
        <v>93</v>
      </c>
      <c r="D8" s="127">
        <f>'Spending 1870 on'!BA8</f>
        <v>4.7190254801140148E-2</v>
      </c>
      <c r="E8" s="127">
        <f>'Spending 1870 on'!BB8</f>
        <v>2.136229584815779E-2</v>
      </c>
      <c r="F8" s="127">
        <f>'Spending 1870 on'!BC8</f>
        <v>1.7199937503704722E-2</v>
      </c>
      <c r="G8" s="127">
        <f>'Spending 1870 on'!BD8</f>
        <v>1.0958252674760555E-2</v>
      </c>
      <c r="H8" s="127">
        <f>'Spending 1870 on'!BE8</f>
        <v>3.8794378170661911E-3</v>
      </c>
      <c r="I8" s="127">
        <f>'Spending 1870 on'!BF8</f>
        <v>0</v>
      </c>
      <c r="K8" s="131">
        <f>'Spending 1870 on'!H8</f>
        <v>585791</v>
      </c>
      <c r="L8" s="131">
        <f>'Spending 1870 on'!K8</f>
        <v>582354070.63780093</v>
      </c>
      <c r="M8" s="133">
        <f>K8/L8</f>
        <v>1.0059017864482941E-3</v>
      </c>
      <c r="N8" s="136">
        <f>M8-(SUM(D8:H8)/100)</f>
        <v>0</v>
      </c>
      <c r="O8" s="50">
        <v>1870</v>
      </c>
      <c r="Q8" s="50">
        <v>1870</v>
      </c>
      <c r="R8" t="s">
        <v>125</v>
      </c>
      <c r="S8" s="139">
        <v>0</v>
      </c>
      <c r="T8" s="149">
        <v>1.3952200000000001E-9</v>
      </c>
      <c r="U8" s="139">
        <v>0</v>
      </c>
      <c r="V8" s="139">
        <v>3.7579999999999969E-11</v>
      </c>
      <c r="W8" s="139">
        <v>1.4327999999999998E-9</v>
      </c>
      <c r="Y8" s="148">
        <f>S8/SUM($S8:$U8)</f>
        <v>0</v>
      </c>
      <c r="Z8" s="148">
        <f t="shared" ref="Z8:AA8" si="0">T8/SUM($S8:$U8)</f>
        <v>1</v>
      </c>
      <c r="AA8" s="148">
        <f t="shared" si="0"/>
        <v>0</v>
      </c>
      <c r="AC8">
        <f>$M8*$Y8*AC$7</f>
        <v>0</v>
      </c>
      <c r="AD8">
        <f t="shared" ref="AD8:AG23" si="1">$M8*$Y8*AD$7</f>
        <v>0</v>
      </c>
      <c r="AE8">
        <f t="shared" si="1"/>
        <v>0</v>
      </c>
      <c r="AF8">
        <f t="shared" si="1"/>
        <v>0</v>
      </c>
      <c r="AG8" s="150">
        <f t="shared" si="1"/>
        <v>0</v>
      </c>
      <c r="AH8" s="151">
        <f>$M8*$Z8*AH$7</f>
        <v>1.6501945339596872E-2</v>
      </c>
      <c r="AI8" s="151">
        <f t="shared" ref="AI8:AL23" si="2">$M8*$Z8*AI$7</f>
        <v>1.8131327726396907E-2</v>
      </c>
      <c r="AJ8" s="151">
        <f t="shared" si="2"/>
        <v>2.2239156999035455E-2</v>
      </c>
      <c r="AK8" s="151">
        <f t="shared" si="2"/>
        <v>2.2533260266126631E-2</v>
      </c>
      <c r="AL8" s="151">
        <f t="shared" si="2"/>
        <v>2.1184488313673543E-2</v>
      </c>
      <c r="AM8" s="151">
        <f>$M8*$AA8*AM$7</f>
        <v>0</v>
      </c>
      <c r="AN8" s="151">
        <f t="shared" ref="AN8:AQ23" si="3">$M8*$AA8*AN$7</f>
        <v>0</v>
      </c>
      <c r="AO8" s="151">
        <f t="shared" si="3"/>
        <v>0</v>
      </c>
      <c r="AP8" s="151">
        <f t="shared" si="3"/>
        <v>0</v>
      </c>
      <c r="AQ8" s="151">
        <f t="shared" si="3"/>
        <v>0</v>
      </c>
      <c r="AR8" s="167">
        <f>(100*M8)-SUM(AC8:AQ8)</f>
        <v>0</v>
      </c>
      <c r="AS8" s="50">
        <v>1870</v>
      </c>
      <c r="AT8" s="170">
        <f>AC8+AH8+AM8</f>
        <v>1.6501945339596872E-2</v>
      </c>
      <c r="AU8" s="170">
        <f t="shared" ref="AU8:AX8" si="4">AD8+AI8+AN8</f>
        <v>1.8131327726396907E-2</v>
      </c>
      <c r="AV8" s="170">
        <f t="shared" si="4"/>
        <v>2.2239156999035455E-2</v>
      </c>
      <c r="AW8" s="170">
        <f t="shared" si="4"/>
        <v>2.2533260266126631E-2</v>
      </c>
      <c r="AX8" s="170">
        <f t="shared" si="4"/>
        <v>2.1184488313673543E-2</v>
      </c>
      <c r="AY8" s="170">
        <f>D8-AT8</f>
        <v>3.0688309461543276E-2</v>
      </c>
      <c r="AZ8" s="170">
        <f>E8-AU8</f>
        <v>3.2309681217608834E-3</v>
      </c>
      <c r="BA8" s="170">
        <f>F8-AV8</f>
        <v>-5.0392194953307323E-3</v>
      </c>
      <c r="BB8" s="170">
        <f>G8-AW8</f>
        <v>-1.1575007591366076E-2</v>
      </c>
      <c r="BC8" s="170">
        <f>H8-AX8</f>
        <v>-1.7305050496607351E-2</v>
      </c>
      <c r="BE8" s="170"/>
      <c r="BM8" s="50">
        <v>1870</v>
      </c>
      <c r="BN8" s="174">
        <f>'Spending 1870 on'!BI8</f>
        <v>0.22554952983001203</v>
      </c>
      <c r="BO8" s="174">
        <f>'Spending 1870 on'!BJ8</f>
        <v>0.36448070848918496</v>
      </c>
      <c r="BP8" s="174">
        <f>AX8/AV8</f>
        <v>0.95257604928965367</v>
      </c>
      <c r="BQ8" s="174">
        <f>AV8/AT8</f>
        <v>1.3476688076085179</v>
      </c>
    </row>
    <row r="9" spans="1:69">
      <c r="A9" s="50">
        <v>1871</v>
      </c>
      <c r="B9" t="s">
        <v>186</v>
      </c>
      <c r="C9" t="s">
        <v>93</v>
      </c>
      <c r="D9" s="127">
        <f>'Spending 1870 on'!BA9</f>
        <v>4.931313921369386E-2</v>
      </c>
      <c r="E9" s="127">
        <f>'Spending 1870 on'!BB9</f>
        <v>2.2021761627819672E-2</v>
      </c>
      <c r="F9" s="127">
        <f>'Spending 1870 on'!BC9</f>
        <v>1.7763422031155354E-2</v>
      </c>
      <c r="G9" s="127">
        <f>'Spending 1870 on'!BD9</f>
        <v>1.1351802296332092E-2</v>
      </c>
      <c r="H9" s="127">
        <f>'Spending 1870 on'!BE9</f>
        <v>3.9995420786086821E-3</v>
      </c>
      <c r="I9" s="127">
        <f>'Spending 1870 on'!BF9</f>
        <v>0</v>
      </c>
      <c r="K9" s="131">
        <f>'Spending 1870 on'!H9</f>
        <v>609483</v>
      </c>
      <c r="L9" s="131">
        <f>'Spending 1870 on'!K9</f>
        <v>583518374.02713037</v>
      </c>
      <c r="M9" s="133">
        <f t="shared" ref="M9:M72" si="5">K9/L9</f>
        <v>1.0444966724760965E-3</v>
      </c>
      <c r="N9" s="136">
        <f t="shared" ref="N9:N72" si="6">M9-(SUM(D9:H9)/100)</f>
        <v>0</v>
      </c>
      <c r="O9" s="50">
        <v>1871</v>
      </c>
      <c r="Q9" s="50">
        <v>1871</v>
      </c>
      <c r="R9" t="s">
        <v>125</v>
      </c>
      <c r="S9" s="139">
        <v>0</v>
      </c>
      <c r="T9" s="149">
        <v>1.1758399999999999E-9</v>
      </c>
      <c r="U9" s="139">
        <v>0</v>
      </c>
      <c r="V9" s="139">
        <v>3.4199999999999931E-11</v>
      </c>
      <c r="W9" s="139">
        <v>1.2100399999999999E-9</v>
      </c>
      <c r="Y9" s="148">
        <f t="shared" ref="Y9:Y72" si="7">S9/SUM($S9:$U9)</f>
        <v>0</v>
      </c>
      <c r="Z9" s="148">
        <f t="shared" ref="Z9:Z72" si="8">T9/SUM($S9:$U9)</f>
        <v>1</v>
      </c>
      <c r="AA9" s="148">
        <f t="shared" ref="AA9:AA72" si="9">U9/SUM($S9:$U9)</f>
        <v>0</v>
      </c>
      <c r="AC9">
        <f t="shared" ref="AC9:AG27" si="10">$M9*$Y9*AC$7</f>
        <v>0</v>
      </c>
      <c r="AD9">
        <f t="shared" si="1"/>
        <v>0</v>
      </c>
      <c r="AE9">
        <f t="shared" si="1"/>
        <v>0</v>
      </c>
      <c r="AF9">
        <f t="shared" si="1"/>
        <v>0</v>
      </c>
      <c r="AG9" s="150">
        <f t="shared" si="1"/>
        <v>0</v>
      </c>
      <c r="AH9" s="151">
        <f t="shared" ref="AH9:AL27" si="11">$M9*$Z9*AH$7</f>
        <v>1.71350992997539E-2</v>
      </c>
      <c r="AI9" s="151">
        <f t="shared" si="2"/>
        <v>1.8826998552873755E-2</v>
      </c>
      <c r="AJ9" s="151">
        <f t="shared" si="2"/>
        <v>2.3092438841552886E-2</v>
      </c>
      <c r="AK9" s="151">
        <f t="shared" si="2"/>
        <v>2.3397826393279711E-2</v>
      </c>
      <c r="AL9" s="151">
        <f t="shared" si="2"/>
        <v>2.1997304160149399E-2</v>
      </c>
      <c r="AM9" s="151">
        <f t="shared" ref="AM9:AQ27" si="12">$M9*$AA9*AM$7</f>
        <v>0</v>
      </c>
      <c r="AN9" s="151">
        <f t="shared" si="3"/>
        <v>0</v>
      </c>
      <c r="AO9" s="151">
        <f t="shared" si="3"/>
        <v>0</v>
      </c>
      <c r="AP9" s="151">
        <f t="shared" si="3"/>
        <v>0</v>
      </c>
      <c r="AQ9" s="151">
        <f t="shared" si="3"/>
        <v>0</v>
      </c>
      <c r="AR9" s="167">
        <f t="shared" ref="AR9:AR72" si="13">(100*M9)-SUM(AC9:AQ9)</f>
        <v>0</v>
      </c>
      <c r="AS9" s="50">
        <v>1871</v>
      </c>
      <c r="AT9" s="170">
        <f t="shared" ref="AT9:AT72" si="14">AC9+AH9+AM9</f>
        <v>1.71350992997539E-2</v>
      </c>
      <c r="AU9" s="170">
        <f t="shared" ref="AU9:AU72" si="15">AD9+AI9+AN9</f>
        <v>1.8826998552873755E-2</v>
      </c>
      <c r="AV9" s="170">
        <f t="shared" ref="AV9:AV72" si="16">AE9+AJ9+AO9</f>
        <v>2.3092438841552886E-2</v>
      </c>
      <c r="AW9" s="170">
        <f t="shared" ref="AW9:AW72" si="17">AF9+AK9+AP9</f>
        <v>2.3397826393279711E-2</v>
      </c>
      <c r="AX9" s="170">
        <f t="shared" ref="AX9:AX72" si="18">AG9+AL9+AQ9</f>
        <v>2.1997304160149399E-2</v>
      </c>
      <c r="AY9" s="170">
        <f t="shared" ref="AY9:AY72" si="19">D9-AT9</f>
        <v>3.2178039913939957E-2</v>
      </c>
      <c r="AZ9" s="170">
        <f t="shared" ref="AZ9:AZ72" si="20">E9-AU9</f>
        <v>3.1947630749459173E-3</v>
      </c>
      <c r="BA9" s="170">
        <f t="shared" ref="BA9:BA72" si="21">F9-AV9</f>
        <v>-5.3290168103975327E-3</v>
      </c>
      <c r="BB9" s="170">
        <f t="shared" ref="BB9:BB72" si="22">G9-AW9</f>
        <v>-1.2046024096947619E-2</v>
      </c>
      <c r="BC9" s="170">
        <f t="shared" ref="BC9:BC72" si="23">H9-AX9</f>
        <v>-1.7997762081540719E-2</v>
      </c>
      <c r="BM9" s="50">
        <v>1871</v>
      </c>
      <c r="BN9" s="174">
        <f>'Spending 1870 on'!BI9</f>
        <v>0.22515605785832626</v>
      </c>
      <c r="BO9" s="174">
        <f>'Spending 1870 on'!BJ9</f>
        <v>0.36021681674288125</v>
      </c>
      <c r="BP9" s="174">
        <f t="shared" ref="BP9:BP72" si="24">AX9/AV9</f>
        <v>0.95257604928965389</v>
      </c>
      <c r="BQ9" s="174">
        <f t="shared" ref="BQ9:BQ72" si="25">AV9/AT9</f>
        <v>1.3476688076085177</v>
      </c>
    </row>
    <row r="10" spans="1:69">
      <c r="A10" s="50">
        <v>1872</v>
      </c>
      <c r="B10" t="s">
        <v>186</v>
      </c>
      <c r="C10" t="s">
        <v>93</v>
      </c>
      <c r="D10" s="127">
        <f>'Spending 1870 on'!BA10</f>
        <v>5.1149444642667199E-2</v>
      </c>
      <c r="E10" s="127">
        <f>'Spending 1870 on'!BB10</f>
        <v>2.418215834287725E-2</v>
      </c>
      <c r="F10" s="127">
        <f>'Spending 1870 on'!BC10</f>
        <v>1.9359558659855412E-2</v>
      </c>
      <c r="G10" s="127">
        <f>'Spending 1870 on'!BD10</f>
        <v>1.2216431647963719E-2</v>
      </c>
      <c r="H10" s="127">
        <f>'Spending 1870 on'!BE10</f>
        <v>4.390358815956074E-3</v>
      </c>
      <c r="I10" s="127">
        <f>'Spending 1870 on'!BF10</f>
        <v>0</v>
      </c>
      <c r="K10" s="131">
        <f>'Spending 1870 on'!H10</f>
        <v>706487</v>
      </c>
      <c r="L10" s="131">
        <f>'Spending 1870 on'!K10</f>
        <v>634770888.96125484</v>
      </c>
      <c r="M10" s="133">
        <f t="shared" si="5"/>
        <v>1.1129795210931964E-3</v>
      </c>
      <c r="N10" s="136">
        <f t="shared" si="6"/>
        <v>0</v>
      </c>
      <c r="O10" s="50">
        <v>1872</v>
      </c>
      <c r="Q10" s="50">
        <v>1872</v>
      </c>
      <c r="R10" t="s">
        <v>125</v>
      </c>
      <c r="S10" s="139">
        <v>0</v>
      </c>
      <c r="T10" s="149">
        <v>1.7086199999999998E-9</v>
      </c>
      <c r="U10" s="139">
        <v>0</v>
      </c>
      <c r="V10" s="139">
        <v>4.4820000000000207E-11</v>
      </c>
      <c r="W10" s="139">
        <v>1.7534399999999999E-9</v>
      </c>
      <c r="Y10" s="148">
        <f t="shared" si="7"/>
        <v>0</v>
      </c>
      <c r="Z10" s="148">
        <f t="shared" si="8"/>
        <v>1</v>
      </c>
      <c r="AA10" s="148">
        <f t="shared" si="9"/>
        <v>0</v>
      </c>
      <c r="AC10">
        <f t="shared" si="10"/>
        <v>0</v>
      </c>
      <c r="AD10">
        <f t="shared" si="1"/>
        <v>0</v>
      </c>
      <c r="AE10">
        <f t="shared" si="1"/>
        <v>0</v>
      </c>
      <c r="AF10">
        <f t="shared" si="1"/>
        <v>0</v>
      </c>
      <c r="AG10" s="150">
        <f t="shared" si="1"/>
        <v>0</v>
      </c>
      <c r="AH10" s="151">
        <f t="shared" si="11"/>
        <v>1.8258569045810823E-2</v>
      </c>
      <c r="AI10" s="151">
        <f t="shared" si="2"/>
        <v>2.0061398360729839E-2</v>
      </c>
      <c r="AJ10" s="151">
        <f t="shared" si="2"/>
        <v>2.4606503974605665E-2</v>
      </c>
      <c r="AK10" s="151">
        <f t="shared" si="2"/>
        <v>2.4931914385213288E-2</v>
      </c>
      <c r="AL10" s="151">
        <f t="shared" si="2"/>
        <v>2.3439566342960027E-2</v>
      </c>
      <c r="AM10" s="151">
        <f t="shared" si="12"/>
        <v>0</v>
      </c>
      <c r="AN10" s="151">
        <f t="shared" si="3"/>
        <v>0</v>
      </c>
      <c r="AO10" s="151">
        <f t="shared" si="3"/>
        <v>0</v>
      </c>
      <c r="AP10" s="151">
        <f t="shared" si="3"/>
        <v>0</v>
      </c>
      <c r="AQ10" s="151">
        <f t="shared" si="3"/>
        <v>0</v>
      </c>
      <c r="AR10" s="167">
        <f t="shared" si="13"/>
        <v>0</v>
      </c>
      <c r="AS10" s="50">
        <v>1872</v>
      </c>
      <c r="AT10" s="170">
        <f t="shared" si="14"/>
        <v>1.8258569045810823E-2</v>
      </c>
      <c r="AU10" s="170">
        <f t="shared" si="15"/>
        <v>2.0061398360729839E-2</v>
      </c>
      <c r="AV10" s="170">
        <f t="shared" si="16"/>
        <v>2.4606503974605665E-2</v>
      </c>
      <c r="AW10" s="170">
        <f t="shared" si="17"/>
        <v>2.4931914385213288E-2</v>
      </c>
      <c r="AX10" s="170">
        <f t="shared" si="18"/>
        <v>2.3439566342960027E-2</v>
      </c>
      <c r="AY10" s="170">
        <f t="shared" si="19"/>
        <v>3.2890875596856377E-2</v>
      </c>
      <c r="AZ10" s="170">
        <f t="shared" si="20"/>
        <v>4.1207599821474102E-3</v>
      </c>
      <c r="BA10" s="170">
        <f t="shared" si="21"/>
        <v>-5.246945314750253E-3</v>
      </c>
      <c r="BB10" s="170">
        <f t="shared" si="22"/>
        <v>-1.2715482737249569E-2</v>
      </c>
      <c r="BC10" s="170">
        <f t="shared" si="23"/>
        <v>-1.9049207527003953E-2</v>
      </c>
      <c r="BM10" s="50">
        <v>1872</v>
      </c>
      <c r="BN10" s="174">
        <f>'Spending 1870 on'!BI10</f>
        <v>0.22677990201605472</v>
      </c>
      <c r="BO10" s="174">
        <f>'Spending 1870 on'!BJ10</f>
        <v>0.37849010473334249</v>
      </c>
      <c r="BP10" s="174">
        <f t="shared" si="24"/>
        <v>0.95257604928965378</v>
      </c>
      <c r="BQ10" s="174">
        <f t="shared" si="25"/>
        <v>1.3476688076085179</v>
      </c>
    </row>
    <row r="11" spans="1:69">
      <c r="A11" s="50">
        <v>1873</v>
      </c>
      <c r="B11" t="s">
        <v>186</v>
      </c>
      <c r="C11" t="s">
        <v>93</v>
      </c>
      <c r="D11" s="127">
        <f>'Spending 1870 on'!BA11</f>
        <v>5.6586221702437309E-2</v>
      </c>
      <c r="E11" s="127">
        <f>'Spending 1870 on'!BB11</f>
        <v>2.703052726065916E-2</v>
      </c>
      <c r="F11" s="127">
        <f>'Spending 1870 on'!BC11</f>
        <v>2.1611181190825959E-2</v>
      </c>
      <c r="G11" s="127">
        <f>'Spending 1870 on'!BD11</f>
        <v>1.3606596639147196E-2</v>
      </c>
      <c r="H11" s="127">
        <f>'Spending 1870 on'!BE11</f>
        <v>4.9071869753923962E-3</v>
      </c>
      <c r="I11" s="127">
        <f>'Spending 1870 on'!BF11</f>
        <v>0</v>
      </c>
      <c r="K11" s="131">
        <f>'Spending 1870 on'!H11</f>
        <v>828618</v>
      </c>
      <c r="L11" s="131">
        <f>'Spending 1870 on'!K11</f>
        <v>669635141.42891192</v>
      </c>
      <c r="M11" s="133">
        <f t="shared" si="5"/>
        <v>1.2374171376846202E-3</v>
      </c>
      <c r="N11" s="136">
        <f t="shared" si="6"/>
        <v>0</v>
      </c>
      <c r="O11" s="50">
        <v>1873</v>
      </c>
      <c r="Q11" s="50">
        <v>1873</v>
      </c>
      <c r="R11" t="s">
        <v>125</v>
      </c>
      <c r="S11" s="139">
        <v>0</v>
      </c>
      <c r="T11" s="149">
        <v>1.90052E-9</v>
      </c>
      <c r="U11" s="139">
        <v>0</v>
      </c>
      <c r="V11" s="139">
        <v>4.4759999999999847E-11</v>
      </c>
      <c r="W11" s="139">
        <v>1.9452799999999997E-9</v>
      </c>
      <c r="Y11" s="148">
        <f t="shared" si="7"/>
        <v>0</v>
      </c>
      <c r="Z11" s="148">
        <f t="shared" si="8"/>
        <v>1</v>
      </c>
      <c r="AA11" s="148">
        <f t="shared" si="9"/>
        <v>0</v>
      </c>
      <c r="AC11">
        <f t="shared" si="10"/>
        <v>0</v>
      </c>
      <c r="AD11">
        <f t="shared" si="1"/>
        <v>0</v>
      </c>
      <c r="AE11">
        <f t="shared" si="1"/>
        <v>0</v>
      </c>
      <c r="AF11">
        <f t="shared" si="1"/>
        <v>0</v>
      </c>
      <c r="AG11" s="150">
        <f t="shared" si="1"/>
        <v>0</v>
      </c>
      <c r="AH11" s="151">
        <f t="shared" si="11"/>
        <v>2.0299983799066099E-2</v>
      </c>
      <c r="AI11" s="151">
        <f t="shared" si="2"/>
        <v>2.2304379970174277E-2</v>
      </c>
      <c r="AJ11" s="151">
        <f t="shared" si="2"/>
        <v>2.735765496095964E-2</v>
      </c>
      <c r="AK11" s="151">
        <f t="shared" si="2"/>
        <v>2.7719448157721566E-2</v>
      </c>
      <c r="AL11" s="151">
        <f t="shared" si="2"/>
        <v>2.6060246880540431E-2</v>
      </c>
      <c r="AM11" s="151">
        <f t="shared" si="12"/>
        <v>0</v>
      </c>
      <c r="AN11" s="151">
        <f t="shared" si="3"/>
        <v>0</v>
      </c>
      <c r="AO11" s="151">
        <f t="shared" si="3"/>
        <v>0</v>
      </c>
      <c r="AP11" s="151">
        <f t="shared" si="3"/>
        <v>0</v>
      </c>
      <c r="AQ11" s="151">
        <f t="shared" si="3"/>
        <v>0</v>
      </c>
      <c r="AR11" s="167">
        <f t="shared" si="13"/>
        <v>0</v>
      </c>
      <c r="AS11" s="50">
        <v>1873</v>
      </c>
      <c r="AT11" s="170">
        <f t="shared" si="14"/>
        <v>2.0299983799066099E-2</v>
      </c>
      <c r="AU11" s="170">
        <f t="shared" si="15"/>
        <v>2.2304379970174277E-2</v>
      </c>
      <c r="AV11" s="170">
        <f t="shared" si="16"/>
        <v>2.735765496095964E-2</v>
      </c>
      <c r="AW11" s="170">
        <f t="shared" si="17"/>
        <v>2.7719448157721566E-2</v>
      </c>
      <c r="AX11" s="170">
        <f t="shared" si="18"/>
        <v>2.6060246880540431E-2</v>
      </c>
      <c r="AY11" s="170">
        <f t="shared" si="19"/>
        <v>3.628623790337121E-2</v>
      </c>
      <c r="AZ11" s="170">
        <f t="shared" si="20"/>
        <v>4.7261472904848827E-3</v>
      </c>
      <c r="BA11" s="170">
        <f t="shared" si="21"/>
        <v>-5.746473770133681E-3</v>
      </c>
      <c r="BB11" s="170">
        <f t="shared" si="22"/>
        <v>-1.411285151857437E-2</v>
      </c>
      <c r="BC11" s="170">
        <f t="shared" si="23"/>
        <v>-2.1153059905148035E-2</v>
      </c>
      <c r="BM11" s="50">
        <v>1873</v>
      </c>
      <c r="BN11" s="174">
        <f>'Spending 1870 on'!BI11</f>
        <v>0.22706704145701756</v>
      </c>
      <c r="BO11" s="174">
        <f>'Spending 1870 on'!BJ11</f>
        <v>0.38191596011604911</v>
      </c>
      <c r="BP11" s="174">
        <f t="shared" si="24"/>
        <v>0.95257604928965378</v>
      </c>
      <c r="BQ11" s="174">
        <f t="shared" si="25"/>
        <v>1.3476688076085179</v>
      </c>
    </row>
    <row r="12" spans="1:69">
      <c r="A12" s="50">
        <v>1874</v>
      </c>
      <c r="B12" t="s">
        <v>186</v>
      </c>
      <c r="C12" t="s">
        <v>93</v>
      </c>
      <c r="D12" s="127">
        <f>'Spending 1870 on'!BA12</f>
        <v>7.2987176272442347E-2</v>
      </c>
      <c r="E12" s="127">
        <f>'Spending 1870 on'!BB12</f>
        <v>3.5099554387946846E-2</v>
      </c>
      <c r="F12" s="127">
        <f>'Spending 1870 on'!BC12</f>
        <v>2.8038488821038817E-2</v>
      </c>
      <c r="G12" s="127">
        <f>'Spending 1870 on'!BD12</f>
        <v>1.7627647102068107E-2</v>
      </c>
      <c r="H12" s="127">
        <f>'Spending 1870 on'!BE12</f>
        <v>6.3718041393245719E-3</v>
      </c>
      <c r="I12" s="127">
        <f>'Spending 1870 on'!BF12</f>
        <v>0</v>
      </c>
      <c r="K12" s="131">
        <f>'Spending 1870 on'!H12</f>
        <v>1067597</v>
      </c>
      <c r="L12" s="131">
        <f>'Spending 1870 on'!K12</f>
        <v>666728615.38496697</v>
      </c>
      <c r="M12" s="133">
        <f t="shared" si="5"/>
        <v>1.6012467072282069E-3</v>
      </c>
      <c r="N12" s="136">
        <f t="shared" si="6"/>
        <v>0</v>
      </c>
      <c r="O12" s="50">
        <v>1874</v>
      </c>
      <c r="Q12" s="50">
        <v>1874</v>
      </c>
      <c r="R12" t="s">
        <v>125</v>
      </c>
      <c r="S12" s="139">
        <v>0</v>
      </c>
      <c r="T12" s="149">
        <v>1.4815899999999998E-9</v>
      </c>
      <c r="U12" s="139">
        <v>0</v>
      </c>
      <c r="V12" s="139">
        <v>4.4139999999999957E-11</v>
      </c>
      <c r="W12" s="139">
        <v>1.5257299999999999E-9</v>
      </c>
      <c r="Y12" s="148">
        <f t="shared" si="7"/>
        <v>0</v>
      </c>
      <c r="Z12" s="148">
        <f t="shared" si="8"/>
        <v>1</v>
      </c>
      <c r="AA12" s="148">
        <f t="shared" si="9"/>
        <v>0</v>
      </c>
      <c r="AC12">
        <f t="shared" si="10"/>
        <v>0</v>
      </c>
      <c r="AD12">
        <f t="shared" si="1"/>
        <v>0</v>
      </c>
      <c r="AE12">
        <f t="shared" si="1"/>
        <v>0</v>
      </c>
      <c r="AF12">
        <f t="shared" si="1"/>
        <v>0</v>
      </c>
      <c r="AG12" s="150">
        <f t="shared" si="1"/>
        <v>0</v>
      </c>
      <c r="AH12" s="151">
        <f t="shared" si="11"/>
        <v>2.6268653653740766E-2</v>
      </c>
      <c r="AI12" s="151">
        <f t="shared" si="2"/>
        <v>2.886238916234482E-2</v>
      </c>
      <c r="AJ12" s="151">
        <f t="shared" si="2"/>
        <v>3.5401445147017957E-2</v>
      </c>
      <c r="AK12" s="151">
        <f t="shared" si="2"/>
        <v>3.5869614002426393E-2</v>
      </c>
      <c r="AL12" s="151">
        <f t="shared" si="2"/>
        <v>3.3722568757290752E-2</v>
      </c>
      <c r="AM12" s="151">
        <f t="shared" si="12"/>
        <v>0</v>
      </c>
      <c r="AN12" s="151">
        <f t="shared" si="3"/>
        <v>0</v>
      </c>
      <c r="AO12" s="151">
        <f t="shared" si="3"/>
        <v>0</v>
      </c>
      <c r="AP12" s="151">
        <f t="shared" si="3"/>
        <v>0</v>
      </c>
      <c r="AQ12" s="151">
        <f t="shared" si="3"/>
        <v>0</v>
      </c>
      <c r="AR12" s="167">
        <f t="shared" si="13"/>
        <v>0</v>
      </c>
      <c r="AS12" s="50">
        <v>1874</v>
      </c>
      <c r="AT12" s="170">
        <f t="shared" si="14"/>
        <v>2.6268653653740766E-2</v>
      </c>
      <c r="AU12" s="170">
        <f t="shared" si="15"/>
        <v>2.886238916234482E-2</v>
      </c>
      <c r="AV12" s="170">
        <f t="shared" si="16"/>
        <v>3.5401445147017957E-2</v>
      </c>
      <c r="AW12" s="170">
        <f t="shared" si="17"/>
        <v>3.5869614002426393E-2</v>
      </c>
      <c r="AX12" s="170">
        <f t="shared" si="18"/>
        <v>3.3722568757290752E-2</v>
      </c>
      <c r="AY12" s="170">
        <f t="shared" si="19"/>
        <v>4.6718522618701581E-2</v>
      </c>
      <c r="AZ12" s="170">
        <f t="shared" si="20"/>
        <v>6.237165225602026E-3</v>
      </c>
      <c r="BA12" s="170">
        <f t="shared" si="21"/>
        <v>-7.3629563259791399E-3</v>
      </c>
      <c r="BB12" s="170">
        <f t="shared" si="22"/>
        <v>-1.8241966900358286E-2</v>
      </c>
      <c r="BC12" s="170">
        <f t="shared" si="23"/>
        <v>-2.7350764617966181E-2</v>
      </c>
      <c r="BM12" s="50">
        <v>1874</v>
      </c>
      <c r="BN12" s="174">
        <f>'Spending 1870 on'!BI12</f>
        <v>0.2272520527049039</v>
      </c>
      <c r="BO12" s="174">
        <f>'Spending 1870 on'!BJ12</f>
        <v>0.3841563717491735</v>
      </c>
      <c r="BP12" s="174">
        <f t="shared" si="24"/>
        <v>0.95257604928965378</v>
      </c>
      <c r="BQ12" s="174">
        <f t="shared" si="25"/>
        <v>1.3476688076085179</v>
      </c>
    </row>
    <row r="13" spans="1:69">
      <c r="A13" s="50">
        <v>1875</v>
      </c>
      <c r="B13" t="s">
        <v>186</v>
      </c>
      <c r="C13" t="s">
        <v>93</v>
      </c>
      <c r="D13" s="127">
        <f>'Spending 1870 on'!BA13</f>
        <v>7.4223156829050951E-2</v>
      </c>
      <c r="E13" s="127">
        <f>'Spending 1870 on'!BB13</f>
        <v>3.6943366244290642E-2</v>
      </c>
      <c r="F13" s="127">
        <f>'Spending 1870 on'!BC13</f>
        <v>2.9384559440247579E-2</v>
      </c>
      <c r="G13" s="127">
        <f>'Spending 1870 on'!BD13</f>
        <v>1.8338092965852662E-2</v>
      </c>
      <c r="H13" s="127">
        <f>'Spending 1870 on'!BE13</f>
        <v>6.7051795254762453E-3</v>
      </c>
      <c r="I13" s="127">
        <f>'Spending 1870 on'!BF13</f>
        <v>0</v>
      </c>
      <c r="K13" s="131">
        <f>'Spending 1870 on'!H13</f>
        <v>1173283</v>
      </c>
      <c r="L13" s="131">
        <f>'Spending 1870 on'!K13</f>
        <v>708528379.46387362</v>
      </c>
      <c r="M13" s="133">
        <f t="shared" si="5"/>
        <v>1.6559435500491809E-3</v>
      </c>
      <c r="N13" s="136">
        <f t="shared" si="6"/>
        <v>0</v>
      </c>
      <c r="O13" s="50">
        <v>1875</v>
      </c>
      <c r="Q13" s="50">
        <v>1875</v>
      </c>
      <c r="R13" t="s">
        <v>125</v>
      </c>
      <c r="S13" s="139">
        <v>0</v>
      </c>
      <c r="T13" s="149">
        <v>1.5516599999999998E-9</v>
      </c>
      <c r="U13" s="139">
        <v>0</v>
      </c>
      <c r="V13" s="139">
        <v>5.9690000000000003E-11</v>
      </c>
      <c r="W13" s="139">
        <v>1.6106999999999998E-9</v>
      </c>
      <c r="Y13" s="148">
        <f t="shared" si="7"/>
        <v>0</v>
      </c>
      <c r="Z13" s="148">
        <f t="shared" si="8"/>
        <v>1</v>
      </c>
      <c r="AA13" s="148">
        <f t="shared" si="9"/>
        <v>0</v>
      </c>
      <c r="AC13">
        <f t="shared" si="10"/>
        <v>0</v>
      </c>
      <c r="AD13">
        <f t="shared" si="1"/>
        <v>0</v>
      </c>
      <c r="AE13">
        <f t="shared" si="1"/>
        <v>0</v>
      </c>
      <c r="AF13">
        <f t="shared" si="1"/>
        <v>0</v>
      </c>
      <c r="AG13" s="150">
        <f t="shared" si="1"/>
        <v>0</v>
      </c>
      <c r="AH13" s="151">
        <f t="shared" si="11"/>
        <v>2.7165962240563352E-2</v>
      </c>
      <c r="AI13" s="151">
        <f t="shared" si="2"/>
        <v>2.9848296928040269E-2</v>
      </c>
      <c r="AJ13" s="151">
        <f t="shared" si="2"/>
        <v>3.6610719940278036E-2</v>
      </c>
      <c r="AK13" s="151">
        <f t="shared" si="2"/>
        <v>3.7094880933676425E-2</v>
      </c>
      <c r="AL13" s="151">
        <f t="shared" si="2"/>
        <v>3.4874494962359996E-2</v>
      </c>
      <c r="AM13" s="151">
        <f t="shared" si="12"/>
        <v>0</v>
      </c>
      <c r="AN13" s="151">
        <f t="shared" si="3"/>
        <v>0</v>
      </c>
      <c r="AO13" s="151">
        <f t="shared" si="3"/>
        <v>0</v>
      </c>
      <c r="AP13" s="151">
        <f t="shared" si="3"/>
        <v>0</v>
      </c>
      <c r="AQ13" s="151">
        <f t="shared" si="3"/>
        <v>0</v>
      </c>
      <c r="AR13" s="167">
        <f t="shared" si="13"/>
        <v>0</v>
      </c>
      <c r="AS13" s="50">
        <v>1875</v>
      </c>
      <c r="AT13" s="170">
        <f t="shared" si="14"/>
        <v>2.7165962240563352E-2</v>
      </c>
      <c r="AU13" s="170">
        <f t="shared" si="15"/>
        <v>2.9848296928040269E-2</v>
      </c>
      <c r="AV13" s="170">
        <f t="shared" si="16"/>
        <v>3.6610719940278036E-2</v>
      </c>
      <c r="AW13" s="170">
        <f t="shared" si="17"/>
        <v>3.7094880933676425E-2</v>
      </c>
      <c r="AX13" s="170">
        <f t="shared" si="18"/>
        <v>3.4874494962359996E-2</v>
      </c>
      <c r="AY13" s="170">
        <f t="shared" si="19"/>
        <v>4.7057194588487603E-2</v>
      </c>
      <c r="AZ13" s="170">
        <f t="shared" si="20"/>
        <v>7.0950693162503721E-3</v>
      </c>
      <c r="BA13" s="170">
        <f t="shared" si="21"/>
        <v>-7.2261605000304568E-3</v>
      </c>
      <c r="BB13" s="170">
        <f t="shared" si="22"/>
        <v>-1.8756787967823763E-2</v>
      </c>
      <c r="BC13" s="170">
        <f t="shared" si="23"/>
        <v>-2.8169315436883752E-2</v>
      </c>
      <c r="BM13" s="50">
        <v>1875</v>
      </c>
      <c r="BN13" s="174">
        <f>'Spending 1870 on'!BI13</f>
        <v>0.22818717221576798</v>
      </c>
      <c r="BO13" s="174">
        <f>'Spending 1870 on'!BJ13</f>
        <v>0.39589476782731586</v>
      </c>
      <c r="BP13" s="174">
        <f t="shared" si="24"/>
        <v>0.95257604928965367</v>
      </c>
      <c r="BQ13" s="174">
        <f t="shared" si="25"/>
        <v>1.3476688076085179</v>
      </c>
    </row>
    <row r="14" spans="1:69">
      <c r="A14" s="50">
        <v>1876</v>
      </c>
      <c r="B14" t="s">
        <v>186</v>
      </c>
      <c r="C14" t="s">
        <v>93</v>
      </c>
      <c r="D14" s="127">
        <f>'Spending 1870 on'!BA14</f>
        <v>6.5492890104351484E-2</v>
      </c>
      <c r="E14" s="127">
        <f>'Spending 1870 on'!BB14</f>
        <v>3.2001123526254741E-2</v>
      </c>
      <c r="F14" s="127">
        <f>'Spending 1870 on'!BC14</f>
        <v>2.5512061373846966E-2</v>
      </c>
      <c r="G14" s="127">
        <f>'Spending 1870 on'!BD14</f>
        <v>1.5984336422528115E-2</v>
      </c>
      <c r="H14" s="127">
        <f>'Spending 1870 on'!BE14</f>
        <v>5.8087871501356246E-3</v>
      </c>
      <c r="I14" s="127">
        <f>'Spending 1870 on'!BF14</f>
        <v>0</v>
      </c>
      <c r="K14" s="131">
        <f>'Spending 1870 on'!H14</f>
        <v>1142257</v>
      </c>
      <c r="L14" s="131">
        <f>'Spending 1870 on'!K14</f>
        <v>788855885.40854979</v>
      </c>
      <c r="M14" s="133">
        <f t="shared" si="5"/>
        <v>1.4479919857711694E-3</v>
      </c>
      <c r="N14" s="136">
        <f t="shared" si="6"/>
        <v>0</v>
      </c>
      <c r="O14" s="50">
        <v>1876</v>
      </c>
      <c r="Q14" s="50">
        <v>1876</v>
      </c>
      <c r="R14" t="s">
        <v>125</v>
      </c>
      <c r="S14" s="139">
        <v>0</v>
      </c>
      <c r="T14" s="149">
        <v>1.386451496E-9</v>
      </c>
      <c r="U14" s="139">
        <v>0</v>
      </c>
      <c r="V14" s="139">
        <v>6.0135135999999814E-11</v>
      </c>
      <c r="W14" s="139">
        <v>1.4440506759999999E-9</v>
      </c>
      <c r="Y14" s="148">
        <f t="shared" si="7"/>
        <v>0</v>
      </c>
      <c r="Z14" s="148">
        <f t="shared" si="8"/>
        <v>1</v>
      </c>
      <c r="AA14" s="148">
        <f t="shared" si="9"/>
        <v>0</v>
      </c>
      <c r="AC14">
        <f t="shared" si="10"/>
        <v>0</v>
      </c>
      <c r="AD14">
        <f t="shared" si="1"/>
        <v>0</v>
      </c>
      <c r="AE14">
        <f t="shared" si="1"/>
        <v>0</v>
      </c>
      <c r="AF14">
        <f t="shared" si="1"/>
        <v>0</v>
      </c>
      <c r="AG14" s="150">
        <f t="shared" si="1"/>
        <v>0</v>
      </c>
      <c r="AH14" s="151">
        <f t="shared" si="11"/>
        <v>2.3754490670246379E-2</v>
      </c>
      <c r="AI14" s="151">
        <f t="shared" si="2"/>
        <v>2.6099980726659981E-2</v>
      </c>
      <c r="AJ14" s="151">
        <f t="shared" si="2"/>
        <v>3.2013186116918599E-2</v>
      </c>
      <c r="AK14" s="151">
        <f t="shared" si="2"/>
        <v>3.2436546706863266E-2</v>
      </c>
      <c r="AL14" s="151">
        <f t="shared" si="2"/>
        <v>3.049499435642871E-2</v>
      </c>
      <c r="AM14" s="151">
        <f t="shared" si="12"/>
        <v>0</v>
      </c>
      <c r="AN14" s="151">
        <f t="shared" si="3"/>
        <v>0</v>
      </c>
      <c r="AO14" s="151">
        <f t="shared" si="3"/>
        <v>0</v>
      </c>
      <c r="AP14" s="151">
        <f t="shared" si="3"/>
        <v>0</v>
      </c>
      <c r="AQ14" s="151">
        <f t="shared" si="3"/>
        <v>0</v>
      </c>
      <c r="AR14" s="167">
        <f t="shared" si="13"/>
        <v>0</v>
      </c>
      <c r="AS14" s="50">
        <v>1876</v>
      </c>
      <c r="AT14" s="170">
        <f t="shared" si="14"/>
        <v>2.3754490670246379E-2</v>
      </c>
      <c r="AU14" s="170">
        <f t="shared" si="15"/>
        <v>2.6099980726659981E-2</v>
      </c>
      <c r="AV14" s="170">
        <f t="shared" si="16"/>
        <v>3.2013186116918599E-2</v>
      </c>
      <c r="AW14" s="170">
        <f t="shared" si="17"/>
        <v>3.2436546706863266E-2</v>
      </c>
      <c r="AX14" s="170">
        <f t="shared" si="18"/>
        <v>3.049499435642871E-2</v>
      </c>
      <c r="AY14" s="170">
        <f t="shared" si="19"/>
        <v>4.1738399434105108E-2</v>
      </c>
      <c r="AZ14" s="170">
        <f t="shared" si="20"/>
        <v>5.90114279959476E-3</v>
      </c>
      <c r="BA14" s="170">
        <f t="shared" si="21"/>
        <v>-6.5011247430716325E-3</v>
      </c>
      <c r="BB14" s="170">
        <f t="shared" si="22"/>
        <v>-1.6452210284335151E-2</v>
      </c>
      <c r="BC14" s="170">
        <f t="shared" si="23"/>
        <v>-2.4686207206293085E-2</v>
      </c>
      <c r="BM14" s="50">
        <v>1876</v>
      </c>
      <c r="BN14" s="174">
        <f>'Spending 1870 on'!BI14</f>
        <v>0.22768787927463804</v>
      </c>
      <c r="BO14" s="174">
        <f>'Spending 1870 on'!BJ14</f>
        <v>0.38953940394442743</v>
      </c>
      <c r="BP14" s="174">
        <f t="shared" si="24"/>
        <v>0.95257604928965378</v>
      </c>
      <c r="BQ14" s="174">
        <f t="shared" si="25"/>
        <v>1.3476688076085179</v>
      </c>
    </row>
    <row r="15" spans="1:69">
      <c r="A15" s="50">
        <v>1877</v>
      </c>
      <c r="B15" t="s">
        <v>186</v>
      </c>
      <c r="C15" t="s">
        <v>93</v>
      </c>
      <c r="D15" s="127">
        <f>'Spending 1870 on'!BA15</f>
        <v>5.1958811120562227E-2</v>
      </c>
      <c r="E15" s="127">
        <f>'Spending 1870 on'!BB15</f>
        <v>2.3907681526827471E-2</v>
      </c>
      <c r="F15" s="127">
        <f>'Spending 1870 on'!BC15</f>
        <v>1.9207664717965475E-2</v>
      </c>
      <c r="G15" s="127">
        <f>'Spending 1870 on'!BD15</f>
        <v>1.2193085665013249E-2</v>
      </c>
      <c r="H15" s="127">
        <f>'Spending 1870 on'!BE15</f>
        <v>4.3412441425153834E-3</v>
      </c>
      <c r="I15" s="127">
        <f>'Spending 1870 on'!BF15</f>
        <v>0</v>
      </c>
      <c r="K15" s="131">
        <f>'Spending 1870 on'!H15</f>
        <v>1058566</v>
      </c>
      <c r="L15" s="131">
        <f>'Spending 1870 on'!K15</f>
        <v>948463711.68911183</v>
      </c>
      <c r="M15" s="133">
        <f t="shared" si="5"/>
        <v>1.116084871728838E-3</v>
      </c>
      <c r="N15" s="136">
        <f t="shared" si="6"/>
        <v>0</v>
      </c>
      <c r="O15" s="50">
        <v>1877</v>
      </c>
      <c r="Q15" s="50">
        <v>1877</v>
      </c>
      <c r="R15" t="s">
        <v>125</v>
      </c>
      <c r="S15" s="139">
        <v>0</v>
      </c>
      <c r="T15" s="149">
        <v>1.5570906800000002E-9</v>
      </c>
      <c r="U15" s="139">
        <v>0</v>
      </c>
      <c r="V15" s="139">
        <v>7.2489040000000001E-11</v>
      </c>
      <c r="W15" s="139">
        <v>1.6347286960000002E-9</v>
      </c>
      <c r="Y15" s="148">
        <f t="shared" si="7"/>
        <v>0</v>
      </c>
      <c r="Z15" s="148">
        <f t="shared" si="8"/>
        <v>1</v>
      </c>
      <c r="AA15" s="148">
        <f t="shared" si="9"/>
        <v>0</v>
      </c>
      <c r="AC15">
        <f t="shared" si="10"/>
        <v>0</v>
      </c>
      <c r="AD15">
        <f t="shared" si="1"/>
        <v>0</v>
      </c>
      <c r="AE15">
        <f t="shared" si="1"/>
        <v>0</v>
      </c>
      <c r="AF15">
        <f t="shared" si="1"/>
        <v>0</v>
      </c>
      <c r="AG15" s="150">
        <f t="shared" si="1"/>
        <v>0</v>
      </c>
      <c r="AH15" s="151">
        <f t="shared" si="11"/>
        <v>1.8309512713612204E-2</v>
      </c>
      <c r="AI15" s="151">
        <f t="shared" si="2"/>
        <v>2.0117372145485698E-2</v>
      </c>
      <c r="AJ15" s="151">
        <f t="shared" si="2"/>
        <v>2.4675159166646757E-2</v>
      </c>
      <c r="AK15" s="151">
        <f t="shared" si="2"/>
        <v>2.5001477512581381E-2</v>
      </c>
      <c r="AL15" s="151">
        <f t="shared" si="2"/>
        <v>2.3504965634557756E-2</v>
      </c>
      <c r="AM15" s="151">
        <f t="shared" si="12"/>
        <v>0</v>
      </c>
      <c r="AN15" s="151">
        <f t="shared" si="3"/>
        <v>0</v>
      </c>
      <c r="AO15" s="151">
        <f t="shared" si="3"/>
        <v>0</v>
      </c>
      <c r="AP15" s="151">
        <f t="shared" si="3"/>
        <v>0</v>
      </c>
      <c r="AQ15" s="151">
        <f t="shared" si="3"/>
        <v>0</v>
      </c>
      <c r="AR15" s="167">
        <f t="shared" si="13"/>
        <v>0</v>
      </c>
      <c r="AS15" s="50">
        <v>1877</v>
      </c>
      <c r="AT15" s="170">
        <f t="shared" si="14"/>
        <v>1.8309512713612204E-2</v>
      </c>
      <c r="AU15" s="170">
        <f t="shared" si="15"/>
        <v>2.0117372145485698E-2</v>
      </c>
      <c r="AV15" s="170">
        <f t="shared" si="16"/>
        <v>2.4675159166646757E-2</v>
      </c>
      <c r="AW15" s="170">
        <f t="shared" si="17"/>
        <v>2.5001477512581381E-2</v>
      </c>
      <c r="AX15" s="170">
        <f t="shared" si="18"/>
        <v>2.3504965634557756E-2</v>
      </c>
      <c r="AY15" s="170">
        <f t="shared" si="19"/>
        <v>3.3649298406950023E-2</v>
      </c>
      <c r="AZ15" s="170">
        <f t="shared" si="20"/>
        <v>3.7903093813417728E-3</v>
      </c>
      <c r="BA15" s="170">
        <f t="shared" si="21"/>
        <v>-5.4674944486812829E-3</v>
      </c>
      <c r="BB15" s="170">
        <f t="shared" si="22"/>
        <v>-1.2808391847568133E-2</v>
      </c>
      <c r="BC15" s="170">
        <f t="shared" si="23"/>
        <v>-1.9163721492042374E-2</v>
      </c>
      <c r="BM15" s="50">
        <v>1877</v>
      </c>
      <c r="BN15" s="174">
        <f>'Spending 1870 on'!BI15</f>
        <v>0.22601623915555411</v>
      </c>
      <c r="BO15" s="174">
        <f>'Spending 1870 on'!BJ15</f>
        <v>0.3696709817589382</v>
      </c>
      <c r="BP15" s="174">
        <f t="shared" si="24"/>
        <v>0.95257604928965389</v>
      </c>
      <c r="BQ15" s="174">
        <f t="shared" si="25"/>
        <v>1.3476688076085179</v>
      </c>
    </row>
    <row r="16" spans="1:69">
      <c r="A16" s="50">
        <v>1878</v>
      </c>
      <c r="B16" t="s">
        <v>186</v>
      </c>
      <c r="C16" t="s">
        <v>93</v>
      </c>
      <c r="D16" s="127">
        <f>'Spending 1870 on'!BA16</f>
        <v>5.0981598708903904E-2</v>
      </c>
      <c r="E16" s="127">
        <f>'Spending 1870 on'!BB16</f>
        <v>2.2543708404780927E-2</v>
      </c>
      <c r="F16" s="127">
        <f>'Spending 1870 on'!BC16</f>
        <v>1.8208829671872637E-2</v>
      </c>
      <c r="G16" s="127">
        <f>'Spending 1870 on'!BD16</f>
        <v>1.1662310825588294E-2</v>
      </c>
      <c r="H16" s="127">
        <f>'Spending 1870 on'!BE16</f>
        <v>4.0945948285408817E-3</v>
      </c>
      <c r="I16" s="127">
        <f>'Spending 1870 on'!BF16</f>
        <v>0</v>
      </c>
      <c r="K16" s="131">
        <f>'Spending 1870 on'!H16</f>
        <v>1055514</v>
      </c>
      <c r="L16" s="131">
        <f>'Spending 1870 on'!K16</f>
        <v>981955310.92021012</v>
      </c>
      <c r="M16" s="133">
        <f t="shared" si="5"/>
        <v>1.0749104243968665E-3</v>
      </c>
      <c r="N16" s="136">
        <f t="shared" si="6"/>
        <v>0</v>
      </c>
      <c r="O16" s="50">
        <v>1878</v>
      </c>
      <c r="Q16" s="50">
        <v>1878</v>
      </c>
      <c r="R16" t="s">
        <v>125</v>
      </c>
      <c r="S16" s="139">
        <v>0</v>
      </c>
      <c r="T16" s="149">
        <v>1.8229130080000001E-9</v>
      </c>
      <c r="U16" s="139">
        <v>0</v>
      </c>
      <c r="V16" s="139">
        <v>9.7025028000000102E-11</v>
      </c>
      <c r="W16" s="139">
        <v>1.924144876E-9</v>
      </c>
      <c r="Y16" s="148">
        <f t="shared" si="7"/>
        <v>0</v>
      </c>
      <c r="Z16" s="148">
        <f t="shared" si="8"/>
        <v>1</v>
      </c>
      <c r="AA16" s="148">
        <f t="shared" si="9"/>
        <v>0</v>
      </c>
      <c r="AC16">
        <f t="shared" si="10"/>
        <v>0</v>
      </c>
      <c r="AD16">
        <f t="shared" si="1"/>
        <v>0</v>
      </c>
      <c r="AE16">
        <f t="shared" si="1"/>
        <v>0</v>
      </c>
      <c r="AF16">
        <f t="shared" si="1"/>
        <v>0</v>
      </c>
      <c r="AG16" s="150">
        <f t="shared" si="1"/>
        <v>0</v>
      </c>
      <c r="AH16" s="151">
        <f t="shared" si="11"/>
        <v>1.7634040725775915E-2</v>
      </c>
      <c r="AI16" s="151">
        <f t="shared" si="2"/>
        <v>1.9375204859785566E-2</v>
      </c>
      <c r="AJ16" s="151">
        <f t="shared" si="2"/>
        <v>2.3764846638226471E-2</v>
      </c>
      <c r="AK16" s="151">
        <f t="shared" si="2"/>
        <v>2.4079126493282411E-2</v>
      </c>
      <c r="AL16" s="151">
        <f t="shared" si="2"/>
        <v>2.2637823722616281E-2</v>
      </c>
      <c r="AM16" s="151">
        <f t="shared" si="12"/>
        <v>0</v>
      </c>
      <c r="AN16" s="151">
        <f t="shared" si="3"/>
        <v>0</v>
      </c>
      <c r="AO16" s="151">
        <f t="shared" si="3"/>
        <v>0</v>
      </c>
      <c r="AP16" s="151">
        <f t="shared" si="3"/>
        <v>0</v>
      </c>
      <c r="AQ16" s="151">
        <f t="shared" si="3"/>
        <v>0</v>
      </c>
      <c r="AR16" s="167">
        <f t="shared" si="13"/>
        <v>0</v>
      </c>
      <c r="AS16" s="50">
        <v>1878</v>
      </c>
      <c r="AT16" s="170">
        <f t="shared" si="14"/>
        <v>1.7634040725775915E-2</v>
      </c>
      <c r="AU16" s="170">
        <f t="shared" si="15"/>
        <v>1.9375204859785566E-2</v>
      </c>
      <c r="AV16" s="170">
        <f t="shared" si="16"/>
        <v>2.3764846638226471E-2</v>
      </c>
      <c r="AW16" s="170">
        <f t="shared" si="17"/>
        <v>2.4079126493282411E-2</v>
      </c>
      <c r="AX16" s="170">
        <f t="shared" si="18"/>
        <v>2.2637823722616281E-2</v>
      </c>
      <c r="AY16" s="170">
        <f t="shared" si="19"/>
        <v>3.3347557983127989E-2</v>
      </c>
      <c r="AZ16" s="170">
        <f t="shared" si="20"/>
        <v>3.1685035449953609E-3</v>
      </c>
      <c r="BA16" s="170">
        <f t="shared" si="21"/>
        <v>-5.5560169663538342E-3</v>
      </c>
      <c r="BB16" s="170">
        <f t="shared" si="22"/>
        <v>-1.2416815667694116E-2</v>
      </c>
      <c r="BC16" s="170">
        <f t="shared" si="23"/>
        <v>-1.8543228894075399E-2</v>
      </c>
      <c r="BM16" s="50">
        <v>1878</v>
      </c>
      <c r="BN16" s="174">
        <f>'Spending 1870 on'!BI16</f>
        <v>0.22486864352769712</v>
      </c>
      <c r="BO16" s="174">
        <f>'Spending 1870 on'!BJ16</f>
        <v>0.35716474439810919</v>
      </c>
      <c r="BP16" s="174">
        <f t="shared" si="24"/>
        <v>0.95257604928965378</v>
      </c>
      <c r="BQ16" s="174">
        <f t="shared" si="25"/>
        <v>1.3476688076085179</v>
      </c>
    </row>
    <row r="17" spans="1:69">
      <c r="A17" s="50">
        <v>1879</v>
      </c>
      <c r="B17" t="s">
        <v>186</v>
      </c>
      <c r="C17" t="s">
        <v>93</v>
      </c>
      <c r="D17" s="127">
        <f>'Spending 1870 on'!BA17</f>
        <v>3.1897449066453407E-2</v>
      </c>
      <c r="E17" s="127">
        <f>'Spending 1870 on'!BB17</f>
        <v>1.5794152397615342E-2</v>
      </c>
      <c r="F17" s="127">
        <f>'Spending 1870 on'!BC17</f>
        <v>1.2570655099860608E-2</v>
      </c>
      <c r="G17" s="127">
        <f>'Spending 1870 on'!BD17</f>
        <v>7.8536785830009281E-3</v>
      </c>
      <c r="H17" s="127">
        <f>'Spending 1870 on'!BE17</f>
        <v>2.8667062886751451E-3</v>
      </c>
      <c r="I17" s="127">
        <f>'Spending 1870 on'!BF17</f>
        <v>0</v>
      </c>
      <c r="K17" s="131">
        <f>'Spending 1870 on'!H17</f>
        <v>698389</v>
      </c>
      <c r="L17" s="131">
        <f>'Spending 1870 on'!K17</f>
        <v>983887026.28595448</v>
      </c>
      <c r="M17" s="133">
        <f t="shared" si="5"/>
        <v>7.0982641435605434E-4</v>
      </c>
      <c r="N17" s="136">
        <f t="shared" si="6"/>
        <v>0</v>
      </c>
      <c r="O17" s="50">
        <v>1879</v>
      </c>
      <c r="Q17" s="50">
        <v>1879</v>
      </c>
      <c r="R17" t="s">
        <v>125</v>
      </c>
      <c r="S17" s="139">
        <v>0</v>
      </c>
      <c r="T17" s="149">
        <v>2.0205371200000005E-9</v>
      </c>
      <c r="U17" s="139">
        <v>0</v>
      </c>
      <c r="V17" s="139">
        <v>1.3651511999999991E-10</v>
      </c>
      <c r="W17" s="139">
        <v>2.1628096000000002E-9</v>
      </c>
      <c r="Y17" s="148">
        <f t="shared" si="7"/>
        <v>0</v>
      </c>
      <c r="Z17" s="148">
        <f t="shared" si="8"/>
        <v>1</v>
      </c>
      <c r="AA17" s="148">
        <f t="shared" si="9"/>
        <v>0</v>
      </c>
      <c r="AC17">
        <f t="shared" si="10"/>
        <v>0</v>
      </c>
      <c r="AD17">
        <f t="shared" si="1"/>
        <v>0</v>
      </c>
      <c r="AE17">
        <f t="shared" si="1"/>
        <v>0</v>
      </c>
      <c r="AF17">
        <f t="shared" si="1"/>
        <v>0</v>
      </c>
      <c r="AG17" s="150">
        <f t="shared" si="1"/>
        <v>0</v>
      </c>
      <c r="AH17" s="151">
        <f t="shared" si="11"/>
        <v>1.1644791616947538E-2</v>
      </c>
      <c r="AI17" s="151">
        <f t="shared" si="2"/>
        <v>1.279458444246871E-2</v>
      </c>
      <c r="AJ17" s="151">
        <f t="shared" si="2"/>
        <v>1.5693322433261353E-2</v>
      </c>
      <c r="AK17" s="151">
        <f t="shared" si="2"/>
        <v>1.5900859859223029E-2</v>
      </c>
      <c r="AL17" s="151">
        <f t="shared" si="2"/>
        <v>1.4949083083704797E-2</v>
      </c>
      <c r="AM17" s="151">
        <f t="shared" si="12"/>
        <v>0</v>
      </c>
      <c r="AN17" s="151">
        <f t="shared" si="3"/>
        <v>0</v>
      </c>
      <c r="AO17" s="151">
        <f t="shared" si="3"/>
        <v>0</v>
      </c>
      <c r="AP17" s="151">
        <f t="shared" si="3"/>
        <v>0</v>
      </c>
      <c r="AQ17" s="151">
        <f t="shared" si="3"/>
        <v>0</v>
      </c>
      <c r="AR17" s="167">
        <f t="shared" si="13"/>
        <v>0</v>
      </c>
      <c r="AS17" s="50">
        <v>1879</v>
      </c>
      <c r="AT17" s="170">
        <f t="shared" si="14"/>
        <v>1.1644791616947538E-2</v>
      </c>
      <c r="AU17" s="170">
        <f t="shared" si="15"/>
        <v>1.279458444246871E-2</v>
      </c>
      <c r="AV17" s="170">
        <f t="shared" si="16"/>
        <v>1.5693322433261353E-2</v>
      </c>
      <c r="AW17" s="170">
        <f t="shared" si="17"/>
        <v>1.5900859859223029E-2</v>
      </c>
      <c r="AX17" s="170">
        <f t="shared" si="18"/>
        <v>1.4949083083704797E-2</v>
      </c>
      <c r="AY17" s="170">
        <f t="shared" si="19"/>
        <v>2.025265744950587E-2</v>
      </c>
      <c r="AZ17" s="170">
        <f t="shared" si="20"/>
        <v>2.9995679551466318E-3</v>
      </c>
      <c r="BA17" s="170">
        <f t="shared" si="21"/>
        <v>-3.1226673334007454E-3</v>
      </c>
      <c r="BB17" s="170">
        <f t="shared" si="22"/>
        <v>-8.0471812762221012E-3</v>
      </c>
      <c r="BC17" s="170">
        <f t="shared" si="23"/>
        <v>-1.2082376795029652E-2</v>
      </c>
      <c r="BM17" s="50">
        <v>1879</v>
      </c>
      <c r="BN17" s="174">
        <f>'Spending 1870 on'!BI17</f>
        <v>0.22804748566420641</v>
      </c>
      <c r="BO17" s="174">
        <f>'Spending 1870 on'!BJ17</f>
        <v>0.39409593769306095</v>
      </c>
      <c r="BP17" s="174">
        <f t="shared" si="24"/>
        <v>0.95257604928965378</v>
      </c>
      <c r="BQ17" s="174">
        <f t="shared" si="25"/>
        <v>1.3476688076085179</v>
      </c>
    </row>
    <row r="18" spans="1:69">
      <c r="A18" s="50">
        <v>1880</v>
      </c>
      <c r="B18" t="s">
        <v>186</v>
      </c>
      <c r="C18" t="s">
        <v>93</v>
      </c>
      <c r="D18" s="127">
        <f>'Spending 1870 on'!BA18</f>
        <v>7.2428355036463596E-2</v>
      </c>
      <c r="E18" s="127">
        <f>'Spending 1870 on'!BB18</f>
        <v>3.3389501155027458E-2</v>
      </c>
      <c r="F18" s="127">
        <f>'Spending 1870 on'!BC18</f>
        <v>2.6818744844918731E-2</v>
      </c>
      <c r="G18" s="127">
        <f>'Spending 1870 on'!BD18</f>
        <v>1.7017481613778879E-2</v>
      </c>
      <c r="H18" s="127">
        <f>'Spending 1870 on'!BE18</f>
        <v>6.0629166534312117E-3</v>
      </c>
      <c r="I18" s="127">
        <f>'Spending 1870 on'!BF18</f>
        <v>0</v>
      </c>
      <c r="K18" s="131">
        <f>'Spending 1870 on'!H18</f>
        <v>1442561</v>
      </c>
      <c r="L18" s="131">
        <f>'Spending 1870 on'!K18</f>
        <v>926399177.00139344</v>
      </c>
      <c r="M18" s="133">
        <f t="shared" si="5"/>
        <v>1.5571699930361986E-3</v>
      </c>
      <c r="N18" s="136">
        <f t="shared" si="6"/>
        <v>0</v>
      </c>
      <c r="O18" s="50">
        <v>1880</v>
      </c>
      <c r="Q18" s="50">
        <v>1880</v>
      </c>
      <c r="R18" t="s">
        <v>125</v>
      </c>
      <c r="S18" s="139">
        <v>0</v>
      </c>
      <c r="T18" s="149">
        <v>1.9088128800000002E-9</v>
      </c>
      <c r="U18" s="139">
        <v>0</v>
      </c>
      <c r="V18" s="139">
        <v>1.1129976000000007E-10</v>
      </c>
      <c r="W18" s="139">
        <v>2.0147114E-9</v>
      </c>
      <c r="Y18" s="148">
        <f t="shared" si="7"/>
        <v>0</v>
      </c>
      <c r="Z18" s="148">
        <f t="shared" si="8"/>
        <v>1</v>
      </c>
      <c r="AA18" s="148">
        <f t="shared" si="9"/>
        <v>0</v>
      </c>
      <c r="AC18">
        <f t="shared" si="10"/>
        <v>0</v>
      </c>
      <c r="AD18">
        <f t="shared" si="1"/>
        <v>0</v>
      </c>
      <c r="AE18">
        <f t="shared" si="1"/>
        <v>0</v>
      </c>
      <c r="AF18">
        <f t="shared" si="1"/>
        <v>0</v>
      </c>
      <c r="AG18" s="150">
        <f t="shared" si="1"/>
        <v>0</v>
      </c>
      <c r="AH18" s="151">
        <f t="shared" si="11"/>
        <v>2.5545569612987904E-2</v>
      </c>
      <c r="AI18" s="151">
        <f t="shared" si="2"/>
        <v>2.806790866645089E-2</v>
      </c>
      <c r="AJ18" s="151">
        <f t="shared" si="2"/>
        <v>3.4426967340015796E-2</v>
      </c>
      <c r="AK18" s="151">
        <f t="shared" si="2"/>
        <v>3.4882249146389079E-2</v>
      </c>
      <c r="AL18" s="151">
        <f t="shared" si="2"/>
        <v>3.2794304537776188E-2</v>
      </c>
      <c r="AM18" s="151">
        <f t="shared" si="12"/>
        <v>0</v>
      </c>
      <c r="AN18" s="151">
        <f t="shared" si="3"/>
        <v>0</v>
      </c>
      <c r="AO18" s="151">
        <f t="shared" si="3"/>
        <v>0</v>
      </c>
      <c r="AP18" s="151">
        <f t="shared" si="3"/>
        <v>0</v>
      </c>
      <c r="AQ18" s="151">
        <f t="shared" si="3"/>
        <v>0</v>
      </c>
      <c r="AR18" s="167">
        <f t="shared" si="13"/>
        <v>0</v>
      </c>
      <c r="AS18" s="50">
        <v>1880</v>
      </c>
      <c r="AT18" s="170">
        <f t="shared" si="14"/>
        <v>2.5545569612987904E-2</v>
      </c>
      <c r="AU18" s="170">
        <f t="shared" si="15"/>
        <v>2.806790866645089E-2</v>
      </c>
      <c r="AV18" s="170">
        <f t="shared" si="16"/>
        <v>3.4426967340015796E-2</v>
      </c>
      <c r="AW18" s="170">
        <f t="shared" si="17"/>
        <v>3.4882249146389079E-2</v>
      </c>
      <c r="AX18" s="170">
        <f t="shared" si="18"/>
        <v>3.2794304537776188E-2</v>
      </c>
      <c r="AY18" s="170">
        <f t="shared" si="19"/>
        <v>4.6882785423475695E-2</v>
      </c>
      <c r="AZ18" s="170">
        <f t="shared" si="20"/>
        <v>5.3215924885765681E-3</v>
      </c>
      <c r="BA18" s="170">
        <f t="shared" si="21"/>
        <v>-7.6082224950970653E-3</v>
      </c>
      <c r="BB18" s="170">
        <f t="shared" si="22"/>
        <v>-1.7864767532610199E-2</v>
      </c>
      <c r="BC18" s="170">
        <f t="shared" si="23"/>
        <v>-2.6731387884344975E-2</v>
      </c>
      <c r="BM18" s="50">
        <v>1880</v>
      </c>
      <c r="BN18" s="174">
        <f>'Spending 1870 on'!BI18</f>
        <v>0.22607011209847633</v>
      </c>
      <c r="BO18" s="174">
        <f>'Spending 1870 on'!BJ18</f>
        <v>0.37027963470131281</v>
      </c>
      <c r="BP18" s="174">
        <f t="shared" si="24"/>
        <v>0.95257604928965378</v>
      </c>
      <c r="BQ18" s="174">
        <f t="shared" si="25"/>
        <v>1.3476688076085179</v>
      </c>
    </row>
    <row r="19" spans="1:69">
      <c r="A19" s="50">
        <v>1881</v>
      </c>
      <c r="B19" t="s">
        <v>186</v>
      </c>
      <c r="C19" t="s">
        <v>93</v>
      </c>
      <c r="D19" s="127">
        <f>'Spending 1870 on'!BA19</f>
        <v>6.6453205901985959E-2</v>
      </c>
      <c r="E19" s="127">
        <f>'Spending 1870 on'!BB19</f>
        <v>3.0504344180151823E-2</v>
      </c>
      <c r="F19" s="127">
        <f>'Spending 1870 on'!BC19</f>
        <v>2.4515190309491067E-2</v>
      </c>
      <c r="G19" s="127">
        <f>'Spending 1870 on'!BD19</f>
        <v>1.5570521792390629E-2</v>
      </c>
      <c r="H19" s="127">
        <f>'Spending 1870 on'!BE19</f>
        <v>5.5391717121088761E-3</v>
      </c>
      <c r="I19" s="127">
        <f>'Spending 1870 on'!BF19</f>
        <v>0</v>
      </c>
      <c r="K19" s="131">
        <f>'Spending 1870 on'!H19</f>
        <v>1288354</v>
      </c>
      <c r="L19" s="131">
        <f>'Spending 1870 on'!K19</f>
        <v>903585360.96989965</v>
      </c>
      <c r="M19" s="133">
        <f t="shared" si="5"/>
        <v>1.4258243389612835E-3</v>
      </c>
      <c r="N19" s="136">
        <f t="shared" si="6"/>
        <v>0</v>
      </c>
      <c r="O19" s="50">
        <v>1881</v>
      </c>
      <c r="Q19" s="50">
        <v>1881</v>
      </c>
      <c r="R19" t="s">
        <v>125</v>
      </c>
      <c r="S19" s="139">
        <v>0</v>
      </c>
      <c r="T19" s="149">
        <v>1.9962811439999999E-9</v>
      </c>
      <c r="U19" s="139">
        <v>0</v>
      </c>
      <c r="V19" s="139">
        <v>2.6570755199999978E-10</v>
      </c>
      <c r="W19" s="139">
        <v>2.2601161439999998E-9</v>
      </c>
      <c r="Y19" s="148">
        <f t="shared" si="7"/>
        <v>0</v>
      </c>
      <c r="Z19" s="148">
        <f t="shared" si="8"/>
        <v>1</v>
      </c>
      <c r="AA19" s="148">
        <f t="shared" si="9"/>
        <v>0</v>
      </c>
      <c r="AC19">
        <f t="shared" si="10"/>
        <v>0</v>
      </c>
      <c r="AD19">
        <f t="shared" si="1"/>
        <v>0</v>
      </c>
      <c r="AE19">
        <f t="shared" si="1"/>
        <v>0</v>
      </c>
      <c r="AF19">
        <f t="shared" si="1"/>
        <v>0</v>
      </c>
      <c r="AG19" s="150">
        <f t="shared" si="1"/>
        <v>0</v>
      </c>
      <c r="AH19" s="151">
        <f t="shared" si="11"/>
        <v>2.3390827635850299E-2</v>
      </c>
      <c r="AI19" s="151">
        <f t="shared" si="2"/>
        <v>2.5700410038300616E-2</v>
      </c>
      <c r="AJ19" s="151">
        <f t="shared" si="2"/>
        <v>3.1523088788982738E-2</v>
      </c>
      <c r="AK19" s="151">
        <f t="shared" si="2"/>
        <v>3.1939968052978544E-2</v>
      </c>
      <c r="AL19" s="151">
        <f t="shared" si="2"/>
        <v>3.0028139380016153E-2</v>
      </c>
      <c r="AM19" s="151">
        <f t="shared" si="12"/>
        <v>0</v>
      </c>
      <c r="AN19" s="151">
        <f t="shared" si="3"/>
        <v>0</v>
      </c>
      <c r="AO19" s="151">
        <f t="shared" si="3"/>
        <v>0</v>
      </c>
      <c r="AP19" s="151">
        <f t="shared" si="3"/>
        <v>0</v>
      </c>
      <c r="AQ19" s="151">
        <f t="shared" si="3"/>
        <v>0</v>
      </c>
      <c r="AR19" s="167">
        <f t="shared" si="13"/>
        <v>0</v>
      </c>
      <c r="AS19" s="50">
        <v>1881</v>
      </c>
      <c r="AT19" s="170">
        <f t="shared" si="14"/>
        <v>2.3390827635850299E-2</v>
      </c>
      <c r="AU19" s="170">
        <f t="shared" si="15"/>
        <v>2.5700410038300616E-2</v>
      </c>
      <c r="AV19" s="170">
        <f t="shared" si="16"/>
        <v>3.1523088788982738E-2</v>
      </c>
      <c r="AW19" s="170">
        <f t="shared" si="17"/>
        <v>3.1939968052978544E-2</v>
      </c>
      <c r="AX19" s="170">
        <f t="shared" si="18"/>
        <v>3.0028139380016153E-2</v>
      </c>
      <c r="AY19" s="170">
        <f t="shared" si="19"/>
        <v>4.306237826613566E-2</v>
      </c>
      <c r="AZ19" s="170">
        <f t="shared" si="20"/>
        <v>4.8039341418512072E-3</v>
      </c>
      <c r="BA19" s="170">
        <f t="shared" si="21"/>
        <v>-7.0078984794916706E-3</v>
      </c>
      <c r="BB19" s="170">
        <f t="shared" si="22"/>
        <v>-1.6369446260587915E-2</v>
      </c>
      <c r="BC19" s="170">
        <f t="shared" si="23"/>
        <v>-2.4488967667907278E-2</v>
      </c>
      <c r="BM19" s="50">
        <v>1881</v>
      </c>
      <c r="BN19" s="174">
        <f>'Spending 1870 on'!BI19</f>
        <v>0.22594855035509895</v>
      </c>
      <c r="BO19" s="174">
        <f>'Spending 1870 on'!BJ19</f>
        <v>0.3689090688212896</v>
      </c>
      <c r="BP19" s="174">
        <f t="shared" si="24"/>
        <v>0.95257604928965378</v>
      </c>
      <c r="BQ19" s="174">
        <f t="shared" si="25"/>
        <v>1.3476688076085177</v>
      </c>
    </row>
    <row r="20" spans="1:69" ht="16" thickBot="1">
      <c r="A20" s="50">
        <v>1882</v>
      </c>
      <c r="B20" s="21" t="s">
        <v>186</v>
      </c>
      <c r="C20" t="s">
        <v>93</v>
      </c>
      <c r="D20" s="127">
        <f>'Spending 1870 on'!BA20</f>
        <v>5.5183819522858779E-2</v>
      </c>
      <c r="E20" s="127">
        <f>'Spending 1870 on'!BB20</f>
        <v>2.5299143792365614E-2</v>
      </c>
      <c r="F20" s="127">
        <f>'Spending 1870 on'!BC20</f>
        <v>2.0335386710200836E-2</v>
      </c>
      <c r="G20" s="127">
        <f>'Spending 1870 on'!BD20</f>
        <v>1.291941121086927E-2</v>
      </c>
      <c r="H20" s="127">
        <f>'Spending 1870 on'!BE20</f>
        <v>4.5940146786725214E-3</v>
      </c>
      <c r="I20" s="127">
        <f>'Spending 1870 on'!BF20</f>
        <v>0</v>
      </c>
      <c r="K20" s="131">
        <f>'Spending 1870 on'!H20</f>
        <v>1292512</v>
      </c>
      <c r="L20" s="131">
        <f>'Spending 1870 on'!K20</f>
        <v>1092278037.7510743</v>
      </c>
      <c r="M20" s="133">
        <f t="shared" si="5"/>
        <v>1.1833177591496701E-3</v>
      </c>
      <c r="N20" s="136">
        <f t="shared" si="6"/>
        <v>0</v>
      </c>
      <c r="O20" s="50">
        <v>1882</v>
      </c>
      <c r="Q20" s="50">
        <v>1882</v>
      </c>
      <c r="R20" t="s">
        <v>125</v>
      </c>
      <c r="S20" s="139">
        <v>0</v>
      </c>
      <c r="T20" s="149">
        <v>2.0829375599999997E-9</v>
      </c>
      <c r="U20" s="139">
        <v>0</v>
      </c>
      <c r="V20" s="139">
        <v>2.6995883999999997E-10</v>
      </c>
      <c r="W20" s="139">
        <v>2.3566839599999996E-9</v>
      </c>
      <c r="Y20" s="148">
        <f t="shared" si="7"/>
        <v>0</v>
      </c>
      <c r="Z20" s="148">
        <f t="shared" si="8"/>
        <v>1</v>
      </c>
      <c r="AA20" s="148">
        <f t="shared" si="9"/>
        <v>0</v>
      </c>
      <c r="AC20">
        <f t="shared" si="10"/>
        <v>0</v>
      </c>
      <c r="AD20">
        <f t="shared" si="1"/>
        <v>0</v>
      </c>
      <c r="AE20">
        <f t="shared" si="1"/>
        <v>0</v>
      </c>
      <c r="AF20">
        <f t="shared" si="1"/>
        <v>0</v>
      </c>
      <c r="AG20" s="150">
        <f t="shared" si="1"/>
        <v>0</v>
      </c>
      <c r="AH20" s="151">
        <f t="shared" si="11"/>
        <v>1.9412476689011082E-2</v>
      </c>
      <c r="AI20" s="151">
        <f t="shared" si="2"/>
        <v>2.1329241467363792E-2</v>
      </c>
      <c r="AJ20" s="151">
        <f t="shared" si="2"/>
        <v>2.6161589312207714E-2</v>
      </c>
      <c r="AK20" s="151">
        <f t="shared" si="2"/>
        <v>2.6507565056223172E-2</v>
      </c>
      <c r="AL20" s="151">
        <f t="shared" si="2"/>
        <v>2.4920903390161252E-2</v>
      </c>
      <c r="AM20" s="151">
        <f t="shared" si="12"/>
        <v>0</v>
      </c>
      <c r="AN20" s="151">
        <f t="shared" si="3"/>
        <v>0</v>
      </c>
      <c r="AO20" s="151">
        <f t="shared" si="3"/>
        <v>0</v>
      </c>
      <c r="AP20" s="151">
        <f t="shared" si="3"/>
        <v>0</v>
      </c>
      <c r="AQ20" s="151">
        <f t="shared" si="3"/>
        <v>0</v>
      </c>
      <c r="AR20" s="167">
        <f t="shared" si="13"/>
        <v>0</v>
      </c>
      <c r="AS20" s="50">
        <v>1882</v>
      </c>
      <c r="AT20" s="170">
        <f t="shared" si="14"/>
        <v>1.9412476689011082E-2</v>
      </c>
      <c r="AU20" s="170">
        <f t="shared" si="15"/>
        <v>2.1329241467363792E-2</v>
      </c>
      <c r="AV20" s="170">
        <f t="shared" si="16"/>
        <v>2.6161589312207714E-2</v>
      </c>
      <c r="AW20" s="170">
        <f t="shared" si="17"/>
        <v>2.6507565056223172E-2</v>
      </c>
      <c r="AX20" s="170">
        <f t="shared" si="18"/>
        <v>2.4920903390161252E-2</v>
      </c>
      <c r="AY20" s="170">
        <f t="shared" si="19"/>
        <v>3.5771342833847697E-2</v>
      </c>
      <c r="AZ20" s="170">
        <f t="shared" si="20"/>
        <v>3.9699023250018214E-3</v>
      </c>
      <c r="BA20" s="170">
        <f t="shared" si="21"/>
        <v>-5.8262026020068775E-3</v>
      </c>
      <c r="BB20" s="170">
        <f t="shared" si="22"/>
        <v>-1.3588153845353902E-2</v>
      </c>
      <c r="BC20" s="170">
        <f t="shared" si="23"/>
        <v>-2.032688871148873E-2</v>
      </c>
      <c r="BM20" s="50">
        <v>1882</v>
      </c>
      <c r="BN20" s="174">
        <f>'Spending 1870 on'!BI20</f>
        <v>0.22591233420547771</v>
      </c>
      <c r="BO20" s="174">
        <f>'Spending 1870 on'!BJ20</f>
        <v>0.3685027039815052</v>
      </c>
      <c r="BP20" s="174">
        <f t="shared" si="24"/>
        <v>0.95257604928965367</v>
      </c>
      <c r="BQ20" s="174">
        <f t="shared" si="25"/>
        <v>1.3476688076085179</v>
      </c>
    </row>
    <row r="21" spans="1:69">
      <c r="A21" s="50">
        <v>1883</v>
      </c>
      <c r="B21" t="s">
        <v>187</v>
      </c>
      <c r="C21" t="s">
        <v>93</v>
      </c>
      <c r="D21" s="127">
        <f>'Spending 1870 on'!BA21</f>
        <v>6.7486361966679467E-2</v>
      </c>
      <c r="E21" s="127">
        <f>'Spending 1870 on'!BB21</f>
        <v>3.4901089764758593E-2</v>
      </c>
      <c r="F21" s="127">
        <f>'Spending 1870 on'!BC21</f>
        <v>2.7631591678110357E-2</v>
      </c>
      <c r="G21" s="127">
        <f>'Spending 1870 on'!BD21</f>
        <v>1.7105840469870983E-2</v>
      </c>
      <c r="H21" s="127">
        <f>'Spending 1870 on'!BE21</f>
        <v>6.3331489442916824E-3</v>
      </c>
      <c r="I21" s="127">
        <f>'Spending 1870 on'!BF21</f>
        <v>0</v>
      </c>
      <c r="K21" s="131">
        <f>'Spending 1870 on'!H21</f>
        <v>1792286</v>
      </c>
      <c r="L21" s="131">
        <f>'Spending 1870 on'!K21</f>
        <v>1167932344.1210375</v>
      </c>
      <c r="M21" s="133">
        <f t="shared" si="5"/>
        <v>1.5345803282371109E-3</v>
      </c>
      <c r="N21" s="136">
        <f t="shared" si="6"/>
        <v>0</v>
      </c>
      <c r="O21" s="50">
        <v>1883</v>
      </c>
      <c r="Q21" s="50">
        <v>1883</v>
      </c>
      <c r="R21" t="s">
        <v>125</v>
      </c>
      <c r="S21" s="139">
        <v>0</v>
      </c>
      <c r="T21" s="149">
        <v>2.3384300000000002E-9</v>
      </c>
      <c r="U21" s="139">
        <v>0</v>
      </c>
      <c r="V21" s="139">
        <v>2.9221000000000012E-10</v>
      </c>
      <c r="W21" s="139">
        <v>2.6296000000000001E-9</v>
      </c>
      <c r="Y21" s="148">
        <f t="shared" si="7"/>
        <v>0</v>
      </c>
      <c r="Z21" s="148">
        <f t="shared" si="8"/>
        <v>1</v>
      </c>
      <c r="AA21" s="148">
        <f t="shared" si="9"/>
        <v>0</v>
      </c>
      <c r="AC21">
        <f t="shared" si="10"/>
        <v>0</v>
      </c>
      <c r="AD21">
        <f t="shared" si="1"/>
        <v>0</v>
      </c>
      <c r="AE21">
        <f t="shared" si="1"/>
        <v>0</v>
      </c>
      <c r="AF21">
        <f t="shared" si="1"/>
        <v>0</v>
      </c>
      <c r="AG21" s="150">
        <f t="shared" si="1"/>
        <v>0</v>
      </c>
      <c r="AH21" s="151">
        <f t="shared" si="11"/>
        <v>2.5174983320393102E-2</v>
      </c>
      <c r="AI21" s="151">
        <f t="shared" si="2"/>
        <v>2.7660731125641578E-2</v>
      </c>
      <c r="AJ21" s="151">
        <f t="shared" si="2"/>
        <v>3.3927539752958501E-2</v>
      </c>
      <c r="AK21" s="151">
        <f t="shared" si="2"/>
        <v>3.4376216844727026E-2</v>
      </c>
      <c r="AL21" s="151">
        <f t="shared" si="2"/>
        <v>3.231856177999088E-2</v>
      </c>
      <c r="AM21" s="151">
        <f t="shared" si="12"/>
        <v>0</v>
      </c>
      <c r="AN21" s="151">
        <f t="shared" si="3"/>
        <v>0</v>
      </c>
      <c r="AO21" s="151">
        <f t="shared" si="3"/>
        <v>0</v>
      </c>
      <c r="AP21" s="151">
        <f t="shared" si="3"/>
        <v>0</v>
      </c>
      <c r="AQ21" s="151">
        <f t="shared" si="3"/>
        <v>0</v>
      </c>
      <c r="AR21" s="167">
        <f t="shared" si="13"/>
        <v>0</v>
      </c>
      <c r="AS21" s="50">
        <v>1883</v>
      </c>
      <c r="AT21" s="170">
        <f t="shared" si="14"/>
        <v>2.5174983320393102E-2</v>
      </c>
      <c r="AU21" s="170">
        <f t="shared" si="15"/>
        <v>2.7660731125641578E-2</v>
      </c>
      <c r="AV21" s="170">
        <f t="shared" si="16"/>
        <v>3.3927539752958501E-2</v>
      </c>
      <c r="AW21" s="170">
        <f t="shared" si="17"/>
        <v>3.4376216844727026E-2</v>
      </c>
      <c r="AX21" s="170">
        <f t="shared" si="18"/>
        <v>3.231856177999088E-2</v>
      </c>
      <c r="AY21" s="170">
        <f t="shared" si="19"/>
        <v>4.2311378646286368E-2</v>
      </c>
      <c r="AZ21" s="170">
        <f t="shared" si="20"/>
        <v>7.2403586391170151E-3</v>
      </c>
      <c r="BA21" s="170">
        <f t="shared" si="21"/>
        <v>-6.2959480748481442E-3</v>
      </c>
      <c r="BB21" s="170">
        <f t="shared" si="22"/>
        <v>-1.7270376374856043E-2</v>
      </c>
      <c r="BC21" s="170">
        <f t="shared" si="23"/>
        <v>-2.5985412835699197E-2</v>
      </c>
      <c r="BM21" s="50">
        <v>1883</v>
      </c>
      <c r="BN21" s="174">
        <f>'Spending 1870 on'!BI21</f>
        <v>0.22919957047963976</v>
      </c>
      <c r="BO21" s="174">
        <f>'Spending 1870 on'!BJ21</f>
        <v>0.40943963895628427</v>
      </c>
      <c r="BP21" s="174">
        <f t="shared" si="24"/>
        <v>0.95257604928965367</v>
      </c>
      <c r="BQ21" s="174">
        <f t="shared" si="25"/>
        <v>1.3476688076085179</v>
      </c>
    </row>
    <row r="22" spans="1:69">
      <c r="A22" s="50">
        <v>1884</v>
      </c>
      <c r="B22" t="s">
        <v>187</v>
      </c>
      <c r="C22" t="s">
        <v>93</v>
      </c>
      <c r="D22" s="127">
        <f>'Spending 1870 on'!BA22</f>
        <v>7.477711282946492E-2</v>
      </c>
      <c r="E22" s="127">
        <f>'Spending 1870 on'!BB22</f>
        <v>4.0594913278496729E-2</v>
      </c>
      <c r="F22" s="127">
        <f>'Spending 1870 on'!BC22</f>
        <v>3.195792295406101E-2</v>
      </c>
      <c r="G22" s="127">
        <f>'Spending 1870 on'!BD22</f>
        <v>1.9587963661687732E-2</v>
      </c>
      <c r="H22" s="127">
        <f>'Spending 1870 on'!BE22</f>
        <v>7.3644296187609978E-3</v>
      </c>
      <c r="I22" s="127">
        <f>'Spending 1870 on'!BF22</f>
        <v>0</v>
      </c>
      <c r="K22" s="131">
        <f>'Spending 1870 on'!H22</f>
        <v>2214602</v>
      </c>
      <c r="L22" s="131">
        <f>'Spending 1870 on'!K22</f>
        <v>1270697863.1536999</v>
      </c>
      <c r="M22" s="133">
        <f t="shared" si="5"/>
        <v>1.742823423424714E-3</v>
      </c>
      <c r="N22" s="136">
        <f t="shared" si="6"/>
        <v>0</v>
      </c>
      <c r="O22" s="50">
        <v>1884</v>
      </c>
      <c r="Q22" s="50">
        <v>1884</v>
      </c>
      <c r="R22" t="s">
        <v>125</v>
      </c>
      <c r="S22" s="139">
        <v>0</v>
      </c>
      <c r="T22" s="149">
        <v>2.6878300000000002E-9</v>
      </c>
      <c r="U22" s="139">
        <v>0</v>
      </c>
      <c r="V22" s="139">
        <v>3.2401999999999998E-10</v>
      </c>
      <c r="W22" s="139">
        <v>3.0157700000000002E-9</v>
      </c>
      <c r="Y22" s="148">
        <f t="shared" si="7"/>
        <v>0</v>
      </c>
      <c r="Z22" s="148">
        <f t="shared" si="8"/>
        <v>1</v>
      </c>
      <c r="AA22" s="148">
        <f t="shared" si="9"/>
        <v>0</v>
      </c>
      <c r="AC22">
        <f t="shared" si="10"/>
        <v>0</v>
      </c>
      <c r="AD22">
        <f t="shared" si="1"/>
        <v>0</v>
      </c>
      <c r="AE22">
        <f t="shared" si="1"/>
        <v>0</v>
      </c>
      <c r="AF22">
        <f t="shared" si="1"/>
        <v>0</v>
      </c>
      <c r="AG22" s="150">
        <f t="shared" si="1"/>
        <v>0</v>
      </c>
      <c r="AH22" s="151">
        <f t="shared" si="11"/>
        <v>2.8591237491953754E-2</v>
      </c>
      <c r="AI22" s="151">
        <f t="shared" si="2"/>
        <v>3.1414302156604033E-2</v>
      </c>
      <c r="AJ22" s="151">
        <f t="shared" si="2"/>
        <v>3.8531518938833269E-2</v>
      </c>
      <c r="AK22" s="151">
        <f t="shared" si="2"/>
        <v>3.9041081671197082E-2</v>
      </c>
      <c r="AL22" s="151">
        <f t="shared" si="2"/>
        <v>3.6704202083883267E-2</v>
      </c>
      <c r="AM22" s="151">
        <f t="shared" si="12"/>
        <v>0</v>
      </c>
      <c r="AN22" s="151">
        <f t="shared" si="3"/>
        <v>0</v>
      </c>
      <c r="AO22" s="151">
        <f t="shared" si="3"/>
        <v>0</v>
      </c>
      <c r="AP22" s="151">
        <f t="shared" si="3"/>
        <v>0</v>
      </c>
      <c r="AQ22" s="151">
        <f t="shared" si="3"/>
        <v>0</v>
      </c>
      <c r="AR22" s="167">
        <f t="shared" si="13"/>
        <v>0</v>
      </c>
      <c r="AS22" s="50">
        <v>1884</v>
      </c>
      <c r="AT22" s="170">
        <f t="shared" si="14"/>
        <v>2.8591237491953754E-2</v>
      </c>
      <c r="AU22" s="170">
        <f t="shared" si="15"/>
        <v>3.1414302156604033E-2</v>
      </c>
      <c r="AV22" s="170">
        <f t="shared" si="16"/>
        <v>3.8531518938833269E-2</v>
      </c>
      <c r="AW22" s="170">
        <f t="shared" si="17"/>
        <v>3.9041081671197082E-2</v>
      </c>
      <c r="AX22" s="170">
        <f t="shared" si="18"/>
        <v>3.6704202083883267E-2</v>
      </c>
      <c r="AY22" s="170">
        <f t="shared" si="19"/>
        <v>4.6185875337511166E-2</v>
      </c>
      <c r="AZ22" s="170">
        <f t="shared" si="20"/>
        <v>9.1806111218926956E-3</v>
      </c>
      <c r="BA22" s="170">
        <f t="shared" si="21"/>
        <v>-6.5735959847722583E-3</v>
      </c>
      <c r="BB22" s="170">
        <f t="shared" si="22"/>
        <v>-1.945311800950935E-2</v>
      </c>
      <c r="BC22" s="170">
        <f t="shared" si="23"/>
        <v>-2.9339772465122267E-2</v>
      </c>
      <c r="BM22" s="50">
        <v>1884</v>
      </c>
      <c r="BN22" s="174">
        <f>'Spending 1870 on'!BI22</f>
        <v>0.23044143479997886</v>
      </c>
      <c r="BO22" s="174">
        <f>'Spending 1870 on'!BJ22</f>
        <v>0.42737572694125758</v>
      </c>
      <c r="BP22" s="174">
        <f t="shared" si="24"/>
        <v>0.95257604928965378</v>
      </c>
      <c r="BQ22" s="174">
        <f t="shared" si="25"/>
        <v>1.3476688076085179</v>
      </c>
    </row>
    <row r="23" spans="1:69">
      <c r="A23" s="50">
        <v>1885</v>
      </c>
      <c r="B23" t="s">
        <v>187</v>
      </c>
      <c r="C23" t="s">
        <v>93</v>
      </c>
      <c r="D23" s="127">
        <f>'Spending 1870 on'!BA23</f>
        <v>7.665910491489443E-2</v>
      </c>
      <c r="E23" s="127">
        <f>'Spending 1870 on'!BB23</f>
        <v>4.6278007403810564E-2</v>
      </c>
      <c r="F23" s="127">
        <f>'Spending 1870 on'!BC23</f>
        <v>3.6012763385604329E-2</v>
      </c>
      <c r="G23" s="127">
        <f>'Spending 1870 on'!BD23</f>
        <v>2.1617813720767425E-2</v>
      </c>
      <c r="H23" s="127">
        <f>'Spending 1870 on'!BE23</f>
        <v>8.3909816292554659E-3</v>
      </c>
      <c r="I23" s="127">
        <f>'Spending 1870 on'!BF23</f>
        <v>0</v>
      </c>
      <c r="K23" s="131">
        <f>'Spending 1870 on'!H23</f>
        <v>2860344</v>
      </c>
      <c r="L23" s="131">
        <f>'Spending 1870 on'!K23</f>
        <v>1513740535.9807761</v>
      </c>
      <c r="M23" s="133">
        <f t="shared" si="5"/>
        <v>1.8895867105433221E-3</v>
      </c>
      <c r="N23" s="136">
        <f t="shared" si="6"/>
        <v>0</v>
      </c>
      <c r="O23" s="50">
        <v>1885</v>
      </c>
      <c r="Q23" s="50">
        <v>1885</v>
      </c>
      <c r="R23" t="s">
        <v>125</v>
      </c>
      <c r="S23" s="139">
        <v>0</v>
      </c>
      <c r="T23" s="149">
        <v>2.55288E-9</v>
      </c>
      <c r="U23" s="139">
        <v>0</v>
      </c>
      <c r="V23" s="139">
        <v>3.7656000000000015E-10</v>
      </c>
      <c r="W23" s="139">
        <v>2.9347400000000001E-9</v>
      </c>
      <c r="Y23" s="148">
        <f t="shared" si="7"/>
        <v>0</v>
      </c>
      <c r="Z23" s="148">
        <f t="shared" si="8"/>
        <v>1</v>
      </c>
      <c r="AA23" s="148">
        <f t="shared" si="9"/>
        <v>0</v>
      </c>
      <c r="AC23">
        <f t="shared" si="10"/>
        <v>0</v>
      </c>
      <c r="AD23">
        <f t="shared" si="1"/>
        <v>0</v>
      </c>
      <c r="AE23">
        <f t="shared" si="1"/>
        <v>0</v>
      </c>
      <c r="AF23">
        <f t="shared" si="1"/>
        <v>0</v>
      </c>
      <c r="AG23" s="150">
        <f t="shared" si="1"/>
        <v>0</v>
      </c>
      <c r="AH23" s="151">
        <f t="shared" si="11"/>
        <v>3.099890767856528E-2</v>
      </c>
      <c r="AI23" s="151">
        <f t="shared" si="2"/>
        <v>3.4059702823747144E-2</v>
      </c>
      <c r="AJ23" s="151">
        <f t="shared" si="2"/>
        <v>4.1776260948338598E-2</v>
      </c>
      <c r="AK23" s="151">
        <f t="shared" si="2"/>
        <v>4.232873399541915E-2</v>
      </c>
      <c r="AL23" s="151">
        <f t="shared" si="2"/>
        <v>3.9795065608262029E-2</v>
      </c>
      <c r="AM23" s="151">
        <f t="shared" si="12"/>
        <v>0</v>
      </c>
      <c r="AN23" s="151">
        <f t="shared" si="3"/>
        <v>0</v>
      </c>
      <c r="AO23" s="151">
        <f t="shared" si="3"/>
        <v>0</v>
      </c>
      <c r="AP23" s="151">
        <f t="shared" si="3"/>
        <v>0</v>
      </c>
      <c r="AQ23" s="151">
        <f t="shared" si="3"/>
        <v>0</v>
      </c>
      <c r="AR23" s="167">
        <f t="shared" si="13"/>
        <v>0</v>
      </c>
      <c r="AS23" s="50">
        <v>1885</v>
      </c>
      <c r="AT23" s="170">
        <f t="shared" si="14"/>
        <v>3.099890767856528E-2</v>
      </c>
      <c r="AU23" s="170">
        <f t="shared" si="15"/>
        <v>3.4059702823747144E-2</v>
      </c>
      <c r="AV23" s="170">
        <f t="shared" si="16"/>
        <v>4.1776260948338598E-2</v>
      </c>
      <c r="AW23" s="170">
        <f t="shared" si="17"/>
        <v>4.232873399541915E-2</v>
      </c>
      <c r="AX23" s="170">
        <f t="shared" si="18"/>
        <v>3.9795065608262029E-2</v>
      </c>
      <c r="AY23" s="170">
        <f t="shared" si="19"/>
        <v>4.566019723632915E-2</v>
      </c>
      <c r="AZ23" s="170">
        <f t="shared" si="20"/>
        <v>1.221830458006342E-2</v>
      </c>
      <c r="BA23" s="170">
        <f t="shared" si="21"/>
        <v>-5.7634975627342683E-3</v>
      </c>
      <c r="BB23" s="170">
        <f t="shared" si="22"/>
        <v>-2.0710920274651726E-2</v>
      </c>
      <c r="BC23" s="170">
        <f t="shared" si="23"/>
        <v>-3.1404083979006563E-2</v>
      </c>
      <c r="BM23" s="50">
        <v>1885</v>
      </c>
      <c r="BN23" s="174">
        <f>'Spending 1870 on'!BI23</f>
        <v>0.23300021549053523</v>
      </c>
      <c r="BO23" s="174">
        <f>'Spending 1870 on'!BJ23</f>
        <v>0.46977803126693246</v>
      </c>
      <c r="BP23" s="174">
        <f t="shared" si="24"/>
        <v>0.95257604928965378</v>
      </c>
      <c r="BQ23" s="174">
        <f t="shared" si="25"/>
        <v>1.3476688076085179</v>
      </c>
    </row>
    <row r="24" spans="1:69">
      <c r="A24" s="50">
        <v>1886</v>
      </c>
      <c r="B24" t="s">
        <v>187</v>
      </c>
      <c r="C24" t="s">
        <v>93</v>
      </c>
      <c r="D24" s="127">
        <f>'Spending 1870 on'!BA24</f>
        <v>7.5919781970001876E-2</v>
      </c>
      <c r="E24" s="127">
        <f>'Spending 1870 on'!BB24</f>
        <v>4.4227802314049589E-2</v>
      </c>
      <c r="F24" s="127">
        <f>'Spending 1870 on'!BC24</f>
        <v>3.4547011629519876E-2</v>
      </c>
      <c r="G24" s="127">
        <f>'Spending 1870 on'!BD24</f>
        <v>2.0880525198238239E-2</v>
      </c>
      <c r="H24" s="127">
        <f>'Spending 1870 on'!BE24</f>
        <v>8.0206165987804744E-3</v>
      </c>
      <c r="I24" s="127">
        <f>'Spending 1870 on'!BF24</f>
        <v>0</v>
      </c>
      <c r="K24" s="131">
        <f>'Spending 1870 on'!H24</f>
        <v>2833744</v>
      </c>
      <c r="L24" s="131">
        <f>'Spending 1870 on'!K24</f>
        <v>1543469382.9695294</v>
      </c>
      <c r="M24" s="133">
        <f t="shared" si="5"/>
        <v>1.8359573771059006E-3</v>
      </c>
      <c r="N24" s="136">
        <f t="shared" si="6"/>
        <v>0</v>
      </c>
      <c r="O24" s="50">
        <v>1886</v>
      </c>
      <c r="Q24" s="50">
        <v>1886</v>
      </c>
      <c r="R24" t="s">
        <v>125</v>
      </c>
      <c r="S24" s="139">
        <v>0</v>
      </c>
      <c r="T24" s="149">
        <v>2.9649099999999998E-9</v>
      </c>
      <c r="U24" s="139">
        <v>0</v>
      </c>
      <c r="V24" s="139">
        <v>4.3533000000000009E-10</v>
      </c>
      <c r="W24" s="139">
        <v>3.4035300000000001E-9</v>
      </c>
      <c r="Y24" s="148">
        <f t="shared" si="7"/>
        <v>0</v>
      </c>
      <c r="Z24" s="148">
        <f t="shared" si="8"/>
        <v>1</v>
      </c>
      <c r="AA24" s="148">
        <f t="shared" si="9"/>
        <v>0</v>
      </c>
      <c r="AC24">
        <f t="shared" si="10"/>
        <v>0</v>
      </c>
      <c r="AD24">
        <f t="shared" si="10"/>
        <v>0</v>
      </c>
      <c r="AE24">
        <f t="shared" si="10"/>
        <v>0</v>
      </c>
      <c r="AF24">
        <f t="shared" si="10"/>
        <v>0</v>
      </c>
      <c r="AG24" s="150">
        <f t="shared" si="10"/>
        <v>0</v>
      </c>
      <c r="AH24" s="151">
        <f t="shared" si="11"/>
        <v>3.0119111717462434E-2</v>
      </c>
      <c r="AI24" s="151">
        <f t="shared" si="11"/>
        <v>3.3093036859532667E-2</v>
      </c>
      <c r="AJ24" s="151">
        <f t="shared" si="11"/>
        <v>4.0590587374500338E-2</v>
      </c>
      <c r="AK24" s="151">
        <f t="shared" si="11"/>
        <v>4.1127380399546574E-2</v>
      </c>
      <c r="AL24" s="151">
        <f t="shared" si="11"/>
        <v>3.8665621359548034E-2</v>
      </c>
      <c r="AM24" s="151">
        <f t="shared" si="12"/>
        <v>0</v>
      </c>
      <c r="AN24" s="151">
        <f t="shared" si="12"/>
        <v>0</v>
      </c>
      <c r="AO24" s="151">
        <f t="shared" si="12"/>
        <v>0</v>
      </c>
      <c r="AP24" s="151">
        <f t="shared" si="12"/>
        <v>0</v>
      </c>
      <c r="AQ24" s="151">
        <f t="shared" si="12"/>
        <v>0</v>
      </c>
      <c r="AR24" s="167">
        <f t="shared" si="13"/>
        <v>0</v>
      </c>
      <c r="AS24" s="50">
        <v>1886</v>
      </c>
      <c r="AT24" s="170">
        <f t="shared" si="14"/>
        <v>3.0119111717462434E-2</v>
      </c>
      <c r="AU24" s="170">
        <f t="shared" si="15"/>
        <v>3.3093036859532667E-2</v>
      </c>
      <c r="AV24" s="170">
        <f t="shared" si="16"/>
        <v>4.0590587374500338E-2</v>
      </c>
      <c r="AW24" s="170">
        <f t="shared" si="17"/>
        <v>4.1127380399546574E-2</v>
      </c>
      <c r="AX24" s="170">
        <f t="shared" si="18"/>
        <v>3.8665621359548034E-2</v>
      </c>
      <c r="AY24" s="170">
        <f t="shared" si="19"/>
        <v>4.5800670252539442E-2</v>
      </c>
      <c r="AZ24" s="170">
        <f t="shared" si="20"/>
        <v>1.1134765454516922E-2</v>
      </c>
      <c r="BA24" s="170">
        <f t="shared" si="21"/>
        <v>-6.0435757449804617E-3</v>
      </c>
      <c r="BB24" s="170">
        <f t="shared" si="22"/>
        <v>-2.0246855201308336E-2</v>
      </c>
      <c r="BC24" s="170">
        <f t="shared" si="23"/>
        <v>-3.064500476076756E-2</v>
      </c>
      <c r="BM24" s="50">
        <v>1886</v>
      </c>
      <c r="BN24" s="174">
        <f>'Spending 1870 on'!BI24</f>
        <v>0.2321652791504254</v>
      </c>
      <c r="BO24" s="174">
        <f>'Spending 1870 on'!BJ24</f>
        <v>0.45504624398381976</v>
      </c>
      <c r="BP24" s="174">
        <f t="shared" si="24"/>
        <v>0.95257604928965378</v>
      </c>
      <c r="BQ24" s="174">
        <f t="shared" si="25"/>
        <v>1.3476688076085179</v>
      </c>
    </row>
    <row r="25" spans="1:69">
      <c r="A25" s="50">
        <v>1887</v>
      </c>
      <c r="B25" t="s">
        <v>187</v>
      </c>
      <c r="C25" t="s">
        <v>93</v>
      </c>
      <c r="D25" s="127">
        <f>'Spending 1870 on'!BA25</f>
        <v>7.1350897691820098E-2</v>
      </c>
      <c r="E25" s="127">
        <f>'Spending 1870 on'!BB25</f>
        <v>4.20184089960235E-2</v>
      </c>
      <c r="F25" s="127">
        <f>'Spending 1870 on'!BC25</f>
        <v>3.2783327394401429E-2</v>
      </c>
      <c r="G25" s="127">
        <f>'Spending 1870 on'!BD25</f>
        <v>1.977303431937686E-2</v>
      </c>
      <c r="H25" s="127">
        <f>'Spending 1870 on'!BE25</f>
        <v>7.6195470856987345E-3</v>
      </c>
      <c r="I25" s="127">
        <f>'Spending 1870 on'!BF25</f>
        <v>0</v>
      </c>
      <c r="K25" s="131">
        <f>'Spending 1870 on'!H25</f>
        <v>3564662</v>
      </c>
      <c r="L25" s="131">
        <f>'Spending 1870 on'!K25</f>
        <v>2054024935.2252741</v>
      </c>
      <c r="M25" s="133">
        <f t="shared" si="5"/>
        <v>1.7354521548732064E-3</v>
      </c>
      <c r="N25" s="136">
        <f t="shared" si="6"/>
        <v>0</v>
      </c>
      <c r="O25" s="50">
        <v>1887</v>
      </c>
      <c r="Q25" s="50">
        <v>1887</v>
      </c>
      <c r="R25" t="s">
        <v>125</v>
      </c>
      <c r="S25" s="139">
        <v>0</v>
      </c>
      <c r="T25" s="149">
        <v>3.7142400000000006E-9</v>
      </c>
      <c r="U25" s="139">
        <v>0</v>
      </c>
      <c r="V25" s="139">
        <v>1.1280699999999998E-9</v>
      </c>
      <c r="W25" s="139">
        <v>4.8401499999999997E-9</v>
      </c>
      <c r="Y25" s="148">
        <f t="shared" si="7"/>
        <v>0</v>
      </c>
      <c r="Z25" s="148">
        <f t="shared" si="8"/>
        <v>1</v>
      </c>
      <c r="AA25" s="148">
        <f t="shared" si="9"/>
        <v>0</v>
      </c>
      <c r="AC25">
        <f t="shared" si="10"/>
        <v>0</v>
      </c>
      <c r="AD25">
        <f t="shared" si="10"/>
        <v>0</v>
      </c>
      <c r="AE25">
        <f t="shared" si="10"/>
        <v>0</v>
      </c>
      <c r="AF25">
        <f t="shared" si="10"/>
        <v>0</v>
      </c>
      <c r="AG25" s="150">
        <f t="shared" si="10"/>
        <v>0</v>
      </c>
      <c r="AH25" s="151">
        <f t="shared" si="11"/>
        <v>2.847031090413054E-2</v>
      </c>
      <c r="AI25" s="151">
        <f t="shared" si="11"/>
        <v>3.1281435421832073E-2</v>
      </c>
      <c r="AJ25" s="151">
        <f t="shared" si="11"/>
        <v>3.8368549948413391E-2</v>
      </c>
      <c r="AK25" s="151">
        <f t="shared" si="11"/>
        <v>3.8875957486112264E-2</v>
      </c>
      <c r="AL25" s="151">
        <f t="shared" si="11"/>
        <v>3.6548961726832377E-2</v>
      </c>
      <c r="AM25" s="151">
        <f t="shared" si="12"/>
        <v>0</v>
      </c>
      <c r="AN25" s="151">
        <f t="shared" si="12"/>
        <v>0</v>
      </c>
      <c r="AO25" s="151">
        <f t="shared" si="12"/>
        <v>0</v>
      </c>
      <c r="AP25" s="151">
        <f t="shared" si="12"/>
        <v>0</v>
      </c>
      <c r="AQ25" s="151">
        <f t="shared" si="12"/>
        <v>0</v>
      </c>
      <c r="AR25" s="167">
        <f t="shared" si="13"/>
        <v>0</v>
      </c>
      <c r="AS25" s="50">
        <v>1887</v>
      </c>
      <c r="AT25" s="170">
        <f t="shared" si="14"/>
        <v>2.847031090413054E-2</v>
      </c>
      <c r="AU25" s="170">
        <f t="shared" si="15"/>
        <v>3.1281435421832073E-2</v>
      </c>
      <c r="AV25" s="170">
        <f t="shared" si="16"/>
        <v>3.8368549948413391E-2</v>
      </c>
      <c r="AW25" s="170">
        <f t="shared" si="17"/>
        <v>3.8875957486112264E-2</v>
      </c>
      <c r="AX25" s="170">
        <f t="shared" si="18"/>
        <v>3.6548961726832377E-2</v>
      </c>
      <c r="AY25" s="170">
        <f t="shared" si="19"/>
        <v>4.2880586787689558E-2</v>
      </c>
      <c r="AZ25" s="170">
        <f t="shared" si="20"/>
        <v>1.0736973574191427E-2</v>
      </c>
      <c r="BA25" s="170">
        <f t="shared" si="21"/>
        <v>-5.5852225540119621E-3</v>
      </c>
      <c r="BB25" s="170">
        <f t="shared" si="22"/>
        <v>-1.9102923166735404E-2</v>
      </c>
      <c r="BC25" s="170">
        <f t="shared" si="23"/>
        <v>-2.8929414641133643E-2</v>
      </c>
      <c r="BM25" s="50">
        <v>1887</v>
      </c>
      <c r="BN25" s="174">
        <f>'Spending 1870 on'!BI25</f>
        <v>0.23242140719980614</v>
      </c>
      <c r="BO25" s="174">
        <f>'Spending 1870 on'!BJ25</f>
        <v>0.45946622193878606</v>
      </c>
      <c r="BP25" s="174">
        <f t="shared" si="24"/>
        <v>0.95257604928965378</v>
      </c>
      <c r="BQ25" s="174">
        <f t="shared" si="25"/>
        <v>1.3476688076085179</v>
      </c>
    </row>
    <row r="26" spans="1:69">
      <c r="A26" s="50">
        <v>1888</v>
      </c>
      <c r="B26" t="s">
        <v>187</v>
      </c>
      <c r="C26" t="s">
        <v>93</v>
      </c>
      <c r="D26" s="127">
        <f>'Spending 1870 on'!BA26</f>
        <v>6.4060591761684355E-2</v>
      </c>
      <c r="E26" s="127">
        <f>'Spending 1870 on'!BB26</f>
        <v>3.6919602943465434E-2</v>
      </c>
      <c r="F26" s="127">
        <f>'Spending 1870 on'!BC26</f>
        <v>2.8871939874214155E-2</v>
      </c>
      <c r="G26" s="127">
        <f>'Spending 1870 on'!BD26</f>
        <v>1.7487124790577169E-2</v>
      </c>
      <c r="H26" s="127">
        <f>'Spending 1870 on'!BE26</f>
        <v>6.6956444567089421E-3</v>
      </c>
      <c r="I26" s="127">
        <f>'Spending 1870 on'!BF26</f>
        <v>0</v>
      </c>
      <c r="K26" s="131">
        <f>'Spending 1870 on'!H26</f>
        <v>3716633</v>
      </c>
      <c r="L26" s="131">
        <f>'Spending 1870 on'!K26</f>
        <v>2412851183.5101194</v>
      </c>
      <c r="M26" s="133">
        <f t="shared" si="5"/>
        <v>1.5403490382665005E-3</v>
      </c>
      <c r="N26" s="136">
        <f t="shared" si="6"/>
        <v>0</v>
      </c>
      <c r="O26" s="50">
        <v>1888</v>
      </c>
      <c r="Q26" s="50">
        <v>1888</v>
      </c>
      <c r="R26" t="s">
        <v>125</v>
      </c>
      <c r="S26" s="139">
        <v>0</v>
      </c>
      <c r="T26" s="149">
        <v>3.6704000000000001E-9</v>
      </c>
      <c r="U26" s="139">
        <v>0</v>
      </c>
      <c r="V26" s="139">
        <v>1.2039099999999998E-9</v>
      </c>
      <c r="W26" s="139">
        <v>4.8490199999999999E-9</v>
      </c>
      <c r="Y26" s="148">
        <f t="shared" si="7"/>
        <v>0</v>
      </c>
      <c r="Z26" s="148">
        <f t="shared" si="8"/>
        <v>1</v>
      </c>
      <c r="AA26" s="148">
        <f t="shared" si="9"/>
        <v>0</v>
      </c>
      <c r="AC26">
        <f t="shared" si="10"/>
        <v>0</v>
      </c>
      <c r="AD26">
        <f t="shared" si="10"/>
        <v>0</v>
      </c>
      <c r="AE26">
        <f t="shared" si="10"/>
        <v>0</v>
      </c>
      <c r="AF26">
        <f t="shared" si="10"/>
        <v>0</v>
      </c>
      <c r="AG26" s="150">
        <f t="shared" si="10"/>
        <v>0</v>
      </c>
      <c r="AH26" s="151">
        <f t="shared" si="11"/>
        <v>2.5269619734074295E-2</v>
      </c>
      <c r="AI26" s="151">
        <f t="shared" si="11"/>
        <v>2.7764711825855586E-2</v>
      </c>
      <c r="AJ26" s="151">
        <f t="shared" si="11"/>
        <v>3.405507829574058E-2</v>
      </c>
      <c r="AK26" s="151">
        <f t="shared" si="11"/>
        <v>3.4505442029773188E-2</v>
      </c>
      <c r="AL26" s="151">
        <f t="shared" si="11"/>
        <v>3.2440051941206395E-2</v>
      </c>
      <c r="AM26" s="151">
        <f t="shared" si="12"/>
        <v>0</v>
      </c>
      <c r="AN26" s="151">
        <f t="shared" si="12"/>
        <v>0</v>
      </c>
      <c r="AO26" s="151">
        <f t="shared" si="12"/>
        <v>0</v>
      </c>
      <c r="AP26" s="151">
        <f t="shared" si="12"/>
        <v>0</v>
      </c>
      <c r="AQ26" s="151">
        <f t="shared" si="12"/>
        <v>0</v>
      </c>
      <c r="AR26" s="167">
        <f t="shared" si="13"/>
        <v>0</v>
      </c>
      <c r="AS26" s="50">
        <v>1888</v>
      </c>
      <c r="AT26" s="170">
        <f t="shared" si="14"/>
        <v>2.5269619734074295E-2</v>
      </c>
      <c r="AU26" s="170">
        <f t="shared" si="15"/>
        <v>2.7764711825855586E-2</v>
      </c>
      <c r="AV26" s="170">
        <f t="shared" si="16"/>
        <v>3.405507829574058E-2</v>
      </c>
      <c r="AW26" s="170">
        <f t="shared" si="17"/>
        <v>3.4505442029773188E-2</v>
      </c>
      <c r="AX26" s="170">
        <f t="shared" si="18"/>
        <v>3.2440051941206395E-2</v>
      </c>
      <c r="AY26" s="170">
        <f t="shared" si="19"/>
        <v>3.879097202761006E-2</v>
      </c>
      <c r="AZ26" s="170">
        <f t="shared" si="20"/>
        <v>9.1548911176098473E-3</v>
      </c>
      <c r="BA26" s="170">
        <f t="shared" si="21"/>
        <v>-5.1831384215264252E-3</v>
      </c>
      <c r="BB26" s="170">
        <f t="shared" si="22"/>
        <v>-1.7018317239196019E-2</v>
      </c>
      <c r="BC26" s="170">
        <f t="shared" si="23"/>
        <v>-2.5744407484497453E-2</v>
      </c>
      <c r="BM26" s="50">
        <v>1888</v>
      </c>
      <c r="BN26" s="174">
        <f>'Spending 1870 on'!BI26</f>
        <v>0.23190836798219075</v>
      </c>
      <c r="BO26" s="174">
        <f>'Spending 1870 on'!BJ26</f>
        <v>0.4506973644830255</v>
      </c>
      <c r="BP26" s="174">
        <f t="shared" si="24"/>
        <v>0.95257604928965367</v>
      </c>
      <c r="BQ26" s="174">
        <f t="shared" si="25"/>
        <v>1.3476688076085179</v>
      </c>
    </row>
    <row r="27" spans="1:69">
      <c r="A27" s="50">
        <v>1889</v>
      </c>
      <c r="B27" t="s">
        <v>187</v>
      </c>
      <c r="C27" t="s">
        <v>93</v>
      </c>
      <c r="D27" s="127">
        <f>'Spending 1870 on'!BA27</f>
        <v>5.5358004652544965E-2</v>
      </c>
      <c r="E27" s="127">
        <f>'Spending 1870 on'!BB27</f>
        <v>3.3817953790294487E-2</v>
      </c>
      <c r="F27" s="127">
        <f>'Spending 1870 on'!BC27</f>
        <v>2.6284289394902932E-2</v>
      </c>
      <c r="G27" s="127">
        <f>'Spending 1870 on'!BD27</f>
        <v>1.5742506804410292E-2</v>
      </c>
      <c r="H27" s="127">
        <f>'Spending 1870 on'!BE27</f>
        <v>6.1314228706798521E-3</v>
      </c>
      <c r="I27" s="127">
        <f>'Spending 1870 on'!BF27</f>
        <v>0</v>
      </c>
      <c r="K27" s="131">
        <f>'Spending 1870 on'!H27</f>
        <v>3679098</v>
      </c>
      <c r="L27" s="131">
        <f>'Spending 1870 on'!K27</f>
        <v>2678938387.1004906</v>
      </c>
      <c r="M27" s="133">
        <f t="shared" si="5"/>
        <v>1.3733417751283252E-3</v>
      </c>
      <c r="N27" s="136">
        <f t="shared" si="6"/>
        <v>0</v>
      </c>
      <c r="O27" s="50">
        <v>1889</v>
      </c>
      <c r="Q27" s="50">
        <v>1889</v>
      </c>
      <c r="R27" t="s">
        <v>125</v>
      </c>
      <c r="S27" s="139">
        <v>0</v>
      </c>
      <c r="T27" s="149">
        <v>4.6221999999999992E-9</v>
      </c>
      <c r="U27" s="139">
        <v>0</v>
      </c>
      <c r="V27" s="139">
        <v>8.927699999999997E-10</v>
      </c>
      <c r="W27" s="139">
        <v>5.5537699999999999E-9</v>
      </c>
      <c r="Y27" s="148">
        <f t="shared" si="7"/>
        <v>0</v>
      </c>
      <c r="Z27" s="148">
        <f t="shared" si="8"/>
        <v>1</v>
      </c>
      <c r="AA27" s="148">
        <f t="shared" si="9"/>
        <v>0</v>
      </c>
      <c r="AC27">
        <f t="shared" si="10"/>
        <v>0</v>
      </c>
      <c r="AD27">
        <f t="shared" si="10"/>
        <v>0</v>
      </c>
      <c r="AE27">
        <f t="shared" si="10"/>
        <v>0</v>
      </c>
      <c r="AF27">
        <f t="shared" si="10"/>
        <v>0</v>
      </c>
      <c r="AG27" s="150">
        <f t="shared" si="10"/>
        <v>0</v>
      </c>
      <c r="AH27" s="151">
        <f t="shared" si="11"/>
        <v>2.252984457436142E-2</v>
      </c>
      <c r="AI27" s="151">
        <f t="shared" si="11"/>
        <v>2.4754414536953699E-2</v>
      </c>
      <c r="AJ27" s="151">
        <f t="shared" si="11"/>
        <v>3.0362768773134891E-2</v>
      </c>
      <c r="AK27" s="151">
        <f t="shared" si="11"/>
        <v>3.0764303304974396E-2</v>
      </c>
      <c r="AL27" s="151">
        <f t="shared" si="11"/>
        <v>2.8922846323408104E-2</v>
      </c>
      <c r="AM27" s="151">
        <f t="shared" si="12"/>
        <v>0</v>
      </c>
      <c r="AN27" s="151">
        <f t="shared" si="12"/>
        <v>0</v>
      </c>
      <c r="AO27" s="151">
        <f t="shared" si="12"/>
        <v>0</v>
      </c>
      <c r="AP27" s="151">
        <f t="shared" si="12"/>
        <v>0</v>
      </c>
      <c r="AQ27" s="151">
        <f t="shared" si="12"/>
        <v>0</v>
      </c>
      <c r="AR27" s="167">
        <f t="shared" si="13"/>
        <v>0</v>
      </c>
      <c r="AS27" s="50">
        <v>1889</v>
      </c>
      <c r="AT27" s="170">
        <f t="shared" si="14"/>
        <v>2.252984457436142E-2</v>
      </c>
      <c r="AU27" s="170">
        <f t="shared" si="15"/>
        <v>2.4754414536953699E-2</v>
      </c>
      <c r="AV27" s="170">
        <f t="shared" si="16"/>
        <v>3.0362768773134891E-2</v>
      </c>
      <c r="AW27" s="170">
        <f t="shared" si="17"/>
        <v>3.0764303304974396E-2</v>
      </c>
      <c r="AX27" s="170">
        <f t="shared" si="18"/>
        <v>2.8922846323408104E-2</v>
      </c>
      <c r="AY27" s="170">
        <f t="shared" si="19"/>
        <v>3.2828160078183545E-2</v>
      </c>
      <c r="AZ27" s="170">
        <f t="shared" si="20"/>
        <v>9.0635392533407882E-3</v>
      </c>
      <c r="BA27" s="170">
        <f t="shared" si="21"/>
        <v>-4.0784793782319591E-3</v>
      </c>
      <c r="BB27" s="170">
        <f t="shared" si="22"/>
        <v>-1.5021796500564105E-2</v>
      </c>
      <c r="BC27" s="170">
        <f t="shared" si="23"/>
        <v>-2.2791423452728252E-2</v>
      </c>
      <c r="BM27" s="50">
        <v>1889</v>
      </c>
      <c r="BN27" s="174">
        <f>'Spending 1870 on'!BI27</f>
        <v>0.23327329792179438</v>
      </c>
      <c r="BO27" s="174">
        <f>'Spending 1870 on'!BJ27</f>
        <v>0.47480557798057427</v>
      </c>
      <c r="BP27" s="174">
        <f t="shared" si="24"/>
        <v>0.95257604928965378</v>
      </c>
      <c r="BQ27" s="174">
        <f t="shared" si="25"/>
        <v>1.3476688076085179</v>
      </c>
    </row>
    <row r="28" spans="1:69">
      <c r="A28" s="50">
        <v>1890</v>
      </c>
      <c r="B28" t="s">
        <v>187</v>
      </c>
      <c r="C28" t="s">
        <v>93</v>
      </c>
      <c r="D28" s="127">
        <f>'Spending 1870 on'!BA28</f>
        <v>4.8382907660986782E-2</v>
      </c>
      <c r="E28" s="127">
        <f>'Spending 1870 on'!BB28</f>
        <v>2.9497278127974015E-2</v>
      </c>
      <c r="F28" s="127">
        <f>'Spending 1870 on'!BC28</f>
        <v>2.2930899374881471E-2</v>
      </c>
      <c r="G28" s="127">
        <f>'Spending 1870 on'!BD28</f>
        <v>1.3739297393937498E-2</v>
      </c>
      <c r="H28" s="127">
        <f>'Spending 1870 on'!BE28</f>
        <v>5.348105648849682E-3</v>
      </c>
      <c r="I28" s="127">
        <f>'Spending 1870 on'!BF28</f>
        <v>0</v>
      </c>
      <c r="K28" s="131">
        <f>'Spending 1870 on'!H28</f>
        <v>3372911</v>
      </c>
      <c r="L28" s="131">
        <f>'Spending 1870 on'!K28</f>
        <v>2813138889.7808509</v>
      </c>
      <c r="M28" s="133">
        <f t="shared" si="5"/>
        <v>1.1989848820662945E-3</v>
      </c>
      <c r="N28" s="136">
        <f t="shared" si="6"/>
        <v>0</v>
      </c>
      <c r="O28" s="50">
        <v>1890</v>
      </c>
      <c r="Q28" s="50">
        <v>1890</v>
      </c>
      <c r="R28" t="s">
        <v>125</v>
      </c>
      <c r="AS28" s="50">
        <v>1890</v>
      </c>
      <c r="AY28"/>
      <c r="AZ28"/>
      <c r="BA28"/>
      <c r="BB28"/>
      <c r="BC28"/>
      <c r="BM28" s="50">
        <v>1890</v>
      </c>
      <c r="BN28" s="174">
        <f>'Spending 1870 on'!BI28</f>
        <v>0.23322703403024839</v>
      </c>
      <c r="BO28" s="174">
        <f>'Spending 1870 on'!BJ28</f>
        <v>0.47394628565020369</v>
      </c>
      <c r="BP28" s="174"/>
      <c r="BQ28" s="174"/>
    </row>
    <row r="29" spans="1:69">
      <c r="A29" s="50">
        <v>1891</v>
      </c>
      <c r="B29" t="s">
        <v>187</v>
      </c>
      <c r="C29" t="s">
        <v>93</v>
      </c>
      <c r="D29" s="127">
        <f>'Spending 1870 on'!BA29</f>
        <v>2.9856914534515118E-2</v>
      </c>
      <c r="E29" s="127">
        <f>'Spending 1870 on'!BB29</f>
        <v>1.8018209736030806E-2</v>
      </c>
      <c r="F29" s="127">
        <f>'Spending 1870 on'!BC29</f>
        <v>1.4021950147086713E-2</v>
      </c>
      <c r="G29" s="127">
        <f>'Spending 1870 on'!BD29</f>
        <v>8.4176562007934261E-3</v>
      </c>
      <c r="H29" s="127">
        <f>'Spending 1870 on'!BE29</f>
        <v>3.2670097995959992E-3</v>
      </c>
      <c r="I29" s="127">
        <f>'Spending 1870 on'!BF29</f>
        <v>0</v>
      </c>
      <c r="K29" s="131">
        <f>'Spending 1870 on'!H29</f>
        <v>2034467</v>
      </c>
      <c r="L29" s="131">
        <f>'Spending 1870 on'!K29</f>
        <v>2764907419.2076416</v>
      </c>
      <c r="M29" s="133">
        <f t="shared" si="5"/>
        <v>7.358174041802207E-4</v>
      </c>
      <c r="N29" s="136">
        <f t="shared" si="6"/>
        <v>0</v>
      </c>
      <c r="O29" s="50">
        <v>1891</v>
      </c>
      <c r="Q29" s="50">
        <v>1891</v>
      </c>
      <c r="R29" t="s">
        <v>125</v>
      </c>
      <c r="AS29" s="50">
        <v>1891</v>
      </c>
      <c r="AY29"/>
      <c r="AZ29"/>
      <c r="BA29"/>
      <c r="BB29"/>
      <c r="BC29"/>
      <c r="BM29" s="50">
        <v>1891</v>
      </c>
      <c r="BN29" s="174">
        <f>'Spending 1870 on'!BI29</f>
        <v>0.23299254136021683</v>
      </c>
      <c r="BO29" s="174">
        <f>'Spending 1870 on'!BJ29</f>
        <v>0.46963828532506574</v>
      </c>
      <c r="BP29" s="174"/>
      <c r="BQ29" s="174"/>
    </row>
    <row r="30" spans="1:69">
      <c r="A30" s="50">
        <v>1892</v>
      </c>
      <c r="B30" t="s">
        <v>187</v>
      </c>
      <c r="C30" t="s">
        <v>93</v>
      </c>
      <c r="D30" s="127">
        <f>'Spending 1870 on'!BA30</f>
        <v>1.7434973081415159E-2</v>
      </c>
      <c r="E30" s="127">
        <f>'Spending 1870 on'!BB30</f>
        <v>9.0846174414359535E-3</v>
      </c>
      <c r="F30" s="127">
        <f>'Spending 1870 on'!BC30</f>
        <v>7.1859785479968762E-3</v>
      </c>
      <c r="G30" s="127">
        <f>'Spending 1870 on'!BD30</f>
        <v>4.4416766847467596E-3</v>
      </c>
      <c r="H30" s="127">
        <f>'Spending 1870 on'!BE30</f>
        <v>1.6484260792643804E-3</v>
      </c>
      <c r="I30" s="127">
        <f>'Spending 1870 on'!BF30</f>
        <v>0</v>
      </c>
      <c r="K30" s="131">
        <f>'Spending 1870 on'!H30</f>
        <v>1362972</v>
      </c>
      <c r="L30" s="131">
        <f>'Spending 1870 on'!K30</f>
        <v>3424925217.1340427</v>
      </c>
      <c r="M30" s="133">
        <f t="shared" si="5"/>
        <v>3.9795671834859126E-4</v>
      </c>
      <c r="N30" s="136">
        <f t="shared" si="6"/>
        <v>0</v>
      </c>
      <c r="O30" s="50">
        <v>1892</v>
      </c>
      <c r="Q30" s="50">
        <v>1892</v>
      </c>
      <c r="R30" t="s">
        <v>125</v>
      </c>
      <c r="AS30" s="50">
        <v>1892</v>
      </c>
      <c r="AY30"/>
      <c r="AZ30"/>
      <c r="BA30"/>
      <c r="BB30"/>
      <c r="BC30"/>
      <c r="BM30" s="50">
        <v>1892</v>
      </c>
      <c r="BN30" s="174">
        <f>'Spending 1870 on'!BI30</f>
        <v>0.22939479546928046</v>
      </c>
      <c r="BO30" s="174">
        <f>'Spending 1870 on'!BJ30</f>
        <v>0.41215885533295049</v>
      </c>
      <c r="BP30" s="174"/>
      <c r="BQ30" s="174"/>
    </row>
    <row r="31" spans="1:69">
      <c r="A31" s="50">
        <v>1893</v>
      </c>
      <c r="B31" t="s">
        <v>187</v>
      </c>
      <c r="C31" t="s">
        <v>93</v>
      </c>
      <c r="D31" s="127">
        <f>'Spending 1870 on'!BA31</f>
        <v>1.8506108784634996E-2</v>
      </c>
      <c r="E31" s="127">
        <f>'Spending 1870 on'!BB31</f>
        <v>9.3485354039711983E-3</v>
      </c>
      <c r="F31" s="127">
        <f>'Spending 1870 on'!BC31</f>
        <v>7.4222994059860055E-3</v>
      </c>
      <c r="G31" s="127">
        <f>'Spending 1870 on'!BD31</f>
        <v>4.6175565875220667E-3</v>
      </c>
      <c r="H31" s="127">
        <f>'Spending 1870 on'!BE31</f>
        <v>1.6966061460830001E-3</v>
      </c>
      <c r="I31" s="127">
        <f>'Spending 1870 on'!BF31</f>
        <v>0</v>
      </c>
      <c r="K31" s="131">
        <f>'Spending 1870 on'!H31</f>
        <v>1563086</v>
      </c>
      <c r="L31" s="131">
        <f>'Spending 1870 on'!K31</f>
        <v>3758221740.1615119</v>
      </c>
      <c r="M31" s="133">
        <f t="shared" si="5"/>
        <v>4.1591106328197269E-4</v>
      </c>
      <c r="N31" s="136">
        <f t="shared" si="6"/>
        <v>0</v>
      </c>
      <c r="O31" s="50">
        <v>1893</v>
      </c>
      <c r="Q31" s="50">
        <v>1893</v>
      </c>
      <c r="R31" t="s">
        <v>125</v>
      </c>
      <c r="AS31" s="50">
        <v>1893</v>
      </c>
      <c r="AY31"/>
      <c r="AZ31"/>
      <c r="BA31"/>
      <c r="BB31"/>
      <c r="BC31"/>
      <c r="BM31" s="50">
        <v>1893</v>
      </c>
      <c r="BN31" s="174">
        <f>'Spending 1870 on'!BI31</f>
        <v>0.22858228337093292</v>
      </c>
      <c r="BO31" s="174">
        <f>'Spending 1870 on'!BJ31</f>
        <v>0.40107293717783032</v>
      </c>
      <c r="BP31" s="174"/>
      <c r="BQ31" s="174"/>
    </row>
    <row r="32" spans="1:69">
      <c r="A32" s="50">
        <v>1894</v>
      </c>
      <c r="B32" t="s">
        <v>187</v>
      </c>
      <c r="C32" t="s">
        <v>93</v>
      </c>
      <c r="D32" s="127">
        <f>'Spending 1870 on'!BA32</f>
        <v>1.5976077736444192E-2</v>
      </c>
      <c r="E32" s="127">
        <f>'Spending 1870 on'!BB32</f>
        <v>8.3452785974638399E-3</v>
      </c>
      <c r="F32" s="127">
        <f>'Spending 1870 on'!BC32</f>
        <v>6.5992065550019175E-3</v>
      </c>
      <c r="G32" s="127">
        <f>'Spending 1870 on'!BD32</f>
        <v>4.0768805883213046E-3</v>
      </c>
      <c r="H32" s="127">
        <f>'Spending 1870 on'!BE32</f>
        <v>1.5142505977348154E-3</v>
      </c>
      <c r="I32" s="127">
        <f>'Spending 1870 on'!BF32</f>
        <v>0</v>
      </c>
      <c r="K32" s="131">
        <f>'Spending 1870 on'!H32</f>
        <v>1636769</v>
      </c>
      <c r="L32" s="131">
        <f>'Spending 1870 on'!K32</f>
        <v>4482862385.5123634</v>
      </c>
      <c r="M32" s="133">
        <f t="shared" si="5"/>
        <v>3.6511694074966065E-4</v>
      </c>
      <c r="N32" s="136">
        <f t="shared" si="6"/>
        <v>0</v>
      </c>
      <c r="O32" s="50">
        <v>1894</v>
      </c>
      <c r="Q32" s="50">
        <v>1894</v>
      </c>
      <c r="R32" t="s">
        <v>125</v>
      </c>
      <c r="AS32" s="50">
        <v>1894</v>
      </c>
      <c r="AY32"/>
      <c r="AZ32"/>
      <c r="BA32"/>
      <c r="BB32"/>
      <c r="BC32"/>
      <c r="BM32" s="50">
        <v>1894</v>
      </c>
      <c r="BN32" s="174">
        <f>'Spending 1870 on'!BI32</f>
        <v>0.22945949412465017</v>
      </c>
      <c r="BO32" s="174">
        <f>'Spending 1870 on'!BJ32</f>
        <v>0.4130680047924396</v>
      </c>
      <c r="BP32" s="174"/>
      <c r="BQ32" s="174"/>
    </row>
    <row r="33" spans="1:69">
      <c r="A33" s="50">
        <v>1895</v>
      </c>
      <c r="B33" t="s">
        <v>187</v>
      </c>
      <c r="C33" t="s">
        <v>93</v>
      </c>
      <c r="D33" s="127">
        <f>'Spending 1870 on'!BA33</f>
        <v>1.6245617099794985E-2</v>
      </c>
      <c r="E33" s="127">
        <f>'Spending 1870 on'!BB33</f>
        <v>8.3918340365127138E-3</v>
      </c>
      <c r="F33" s="127">
        <f>'Spending 1870 on'!BC33</f>
        <v>6.6448275295078706E-3</v>
      </c>
      <c r="G33" s="127">
        <f>'Spending 1870 on'!BD33</f>
        <v>4.1145921100019436E-3</v>
      </c>
      <c r="H33" s="127">
        <f>'Spending 1870 on'!BE33</f>
        <v>1.5227912248905713E-3</v>
      </c>
      <c r="I33" s="127">
        <f>'Spending 1870 on'!BF33</f>
        <v>0</v>
      </c>
      <c r="K33" s="131">
        <f>'Spending 1870 on'!H33</f>
        <v>1896200</v>
      </c>
      <c r="L33" s="131">
        <f>'Spending 1870 on'!K33</f>
        <v>5136016683.9112253</v>
      </c>
      <c r="M33" s="133">
        <f t="shared" si="5"/>
        <v>3.691966200070808E-4</v>
      </c>
      <c r="N33" s="136">
        <f t="shared" si="6"/>
        <v>0</v>
      </c>
      <c r="O33" s="50">
        <v>1895</v>
      </c>
      <c r="Q33" s="50">
        <v>1895</v>
      </c>
      <c r="R33" t="s">
        <v>125</v>
      </c>
      <c r="AS33" s="50">
        <v>1895</v>
      </c>
      <c r="AY33"/>
      <c r="AZ33"/>
      <c r="BA33"/>
      <c r="BB33"/>
      <c r="BC33"/>
      <c r="BM33" s="50">
        <v>1895</v>
      </c>
      <c r="BN33" s="174">
        <f>'Spending 1870 on'!BI33</f>
        <v>0.2291694130702821</v>
      </c>
      <c r="BO33" s="174">
        <f>'Spending 1870 on'!BJ33</f>
        <v>0.40902278372618583</v>
      </c>
      <c r="BP33" s="174"/>
      <c r="BQ33" s="174"/>
    </row>
    <row r="34" spans="1:69">
      <c r="A34" s="50">
        <v>1896</v>
      </c>
      <c r="B34" t="s">
        <v>187</v>
      </c>
      <c r="C34" t="s">
        <v>93</v>
      </c>
      <c r="D34" s="127">
        <f>'Spending 1870 on'!BA34</f>
        <v>2.0351622498080858E-2</v>
      </c>
      <c r="E34" s="127">
        <f>'Spending 1870 on'!BB34</f>
        <v>1.0157340654461455E-2</v>
      </c>
      <c r="F34" s="127">
        <f>'Spending 1870 on'!BC34</f>
        <v>8.0763836082195332E-3</v>
      </c>
      <c r="G34" s="127">
        <f>'Spending 1870 on'!BD34</f>
        <v>5.0373313482210422E-3</v>
      </c>
      <c r="H34" s="127">
        <f>'Spending 1870 on'!BE34</f>
        <v>1.8435172503751926E-3</v>
      </c>
      <c r="I34" s="127">
        <f>'Spending 1870 on'!BF34</f>
        <v>0</v>
      </c>
      <c r="K34" s="131">
        <f>'Spending 1870 on'!H34</f>
        <v>2666814</v>
      </c>
      <c r="L34" s="131">
        <f>'Spending 1870 on'!K34</f>
        <v>5865487487.8399143</v>
      </c>
      <c r="M34" s="133">
        <f t="shared" si="5"/>
        <v>4.5466195359358081E-4</v>
      </c>
      <c r="N34" s="136">
        <f t="shared" si="6"/>
        <v>0</v>
      </c>
      <c r="O34" s="50">
        <v>1896</v>
      </c>
      <c r="Q34" s="50">
        <v>1896</v>
      </c>
      <c r="R34" t="s">
        <v>125</v>
      </c>
      <c r="AS34" s="50">
        <v>1896</v>
      </c>
      <c r="AY34"/>
      <c r="AZ34"/>
      <c r="BA34"/>
      <c r="BB34"/>
      <c r="BC34"/>
      <c r="BM34" s="50">
        <v>1896</v>
      </c>
      <c r="BN34" s="174">
        <f>'Spending 1870 on'!BI34</f>
        <v>0.22826023871612536</v>
      </c>
      <c r="BO34" s="174">
        <f>'Spending 1870 on'!BJ34</f>
        <v>0.39684224729409806</v>
      </c>
      <c r="BP34" s="174"/>
      <c r="BQ34" s="174"/>
    </row>
    <row r="35" spans="1:69">
      <c r="A35" s="50">
        <v>1897</v>
      </c>
      <c r="B35" t="s">
        <v>187</v>
      </c>
      <c r="C35" t="s">
        <v>93</v>
      </c>
      <c r="D35" s="127">
        <f>'Spending 1870 on'!BA35</f>
        <v>3.1558766387267526E-2</v>
      </c>
      <c r="E35" s="127">
        <f>'Spending 1870 on'!BB35</f>
        <v>1.6411193392235832E-2</v>
      </c>
      <c r="F35" s="127">
        <f>'Spending 1870 on'!BC35</f>
        <v>1.2984403186465928E-2</v>
      </c>
      <c r="G35" s="127">
        <f>'Spending 1870 on'!BD35</f>
        <v>8.0290177898802977E-3</v>
      </c>
      <c r="H35" s="127">
        <f>'Spending 1870 on'!BE35</f>
        <v>2.9778836527084695E-3</v>
      </c>
      <c r="I35" s="127">
        <f>'Spending 1870 on'!BF35</f>
        <v>0</v>
      </c>
      <c r="K35" s="131">
        <f>'Spending 1870 on'!H35</f>
        <v>3141041</v>
      </c>
      <c r="L35" s="131">
        <f>'Spending 1870 on'!K35</f>
        <v>4364905238.6945677</v>
      </c>
      <c r="M35" s="133">
        <f t="shared" si="5"/>
        <v>7.1961264408558056E-4</v>
      </c>
      <c r="N35" s="136">
        <f t="shared" si="6"/>
        <v>0</v>
      </c>
      <c r="O35" s="50">
        <v>1897</v>
      </c>
      <c r="Q35" s="50">
        <v>1897</v>
      </c>
      <c r="R35" t="s">
        <v>125</v>
      </c>
      <c r="AS35" s="50">
        <v>1897</v>
      </c>
      <c r="AY35"/>
      <c r="AZ35"/>
      <c r="BA35"/>
      <c r="BB35"/>
      <c r="BC35"/>
      <c r="BM35" s="50">
        <v>1897</v>
      </c>
      <c r="BN35" s="174">
        <f>'Spending 1870 on'!BI35</f>
        <v>0.22934312882492866</v>
      </c>
      <c r="BO35" s="174">
        <f>'Spending 1870 on'!BJ35</f>
        <v>0.41143570148244207</v>
      </c>
      <c r="BP35" s="174"/>
      <c r="BQ35" s="174"/>
    </row>
    <row r="36" spans="1:69">
      <c r="A36" s="50">
        <v>1898</v>
      </c>
      <c r="B36" t="s">
        <v>187</v>
      </c>
      <c r="C36" t="s">
        <v>93</v>
      </c>
      <c r="D36" s="127">
        <f>'Spending 1870 on'!BA36</f>
        <v>4.1553678692590509E-2</v>
      </c>
      <c r="E36" s="127">
        <f>'Spending 1870 on'!BB36</f>
        <v>2.0004083238919005E-2</v>
      </c>
      <c r="F36" s="127">
        <f>'Spending 1870 on'!BC36</f>
        <v>1.5977689478230542E-2</v>
      </c>
      <c r="G36" s="127">
        <f>'Spending 1870 on'!BD36</f>
        <v>1.0042814693406328E-2</v>
      </c>
      <c r="H36" s="127">
        <f>'Spending 1870 on'!BE36</f>
        <v>3.6314225293423751E-3</v>
      </c>
      <c r="I36" s="127">
        <f>'Spending 1870 on'!BF36</f>
        <v>0</v>
      </c>
      <c r="K36" s="131">
        <f>'Spending 1870 on'!H36</f>
        <v>3928712</v>
      </c>
      <c r="L36" s="131">
        <f>'Spending 1870 on'!K36</f>
        <v>4307340655.2564402</v>
      </c>
      <c r="M36" s="133">
        <f t="shared" si="5"/>
        <v>9.1209688632488755E-4</v>
      </c>
      <c r="N36" s="136">
        <f t="shared" si="6"/>
        <v>0</v>
      </c>
      <c r="O36" s="50">
        <v>1898</v>
      </c>
      <c r="Q36" s="50">
        <v>1898</v>
      </c>
      <c r="R36" t="s">
        <v>125</v>
      </c>
      <c r="AS36" s="50">
        <v>1898</v>
      </c>
      <c r="AY36"/>
      <c r="AZ36"/>
      <c r="BA36"/>
      <c r="BB36"/>
      <c r="BC36"/>
      <c r="BM36" s="50">
        <v>1898</v>
      </c>
      <c r="BN36" s="174">
        <f>'Spending 1870 on'!BI36</f>
        <v>0.22728083020327536</v>
      </c>
      <c r="BO36" s="174">
        <f>'Spending 1870 on'!BJ36</f>
        <v>0.38450722008108379</v>
      </c>
      <c r="BP36" s="174"/>
      <c r="BQ36" s="174"/>
    </row>
    <row r="37" spans="1:69">
      <c r="A37" s="50">
        <v>1899</v>
      </c>
      <c r="B37" t="s">
        <v>187</v>
      </c>
      <c r="C37" t="s">
        <v>93</v>
      </c>
      <c r="D37" s="127">
        <f>'Spending 1870 on'!BA37</f>
        <v>4.8046924651412998E-2</v>
      </c>
      <c r="E37" s="127">
        <f>'Spending 1870 on'!BB37</f>
        <v>2.3259768318514527E-2</v>
      </c>
      <c r="F37" s="127">
        <f>'Spending 1870 on'!BC37</f>
        <v>1.8564912467974062E-2</v>
      </c>
      <c r="G37" s="127">
        <f>'Spending 1870 on'!BD37</f>
        <v>1.1654921025376195E-2</v>
      </c>
      <c r="H37" s="127">
        <f>'Spending 1870 on'!BE37</f>
        <v>4.2223010549936237E-3</v>
      </c>
      <c r="I37" s="127">
        <f>'Spending 1870 on'!BF37</f>
        <v>0</v>
      </c>
      <c r="K37" s="131">
        <f>'Spending 1870 on'!H37</f>
        <v>4828388</v>
      </c>
      <c r="L37" s="131">
        <f>'Spending 1870 on'!K37</f>
        <v>4565902160.1594076</v>
      </c>
      <c r="M37" s="133">
        <f t="shared" si="5"/>
        <v>1.0574882751827139E-3</v>
      </c>
      <c r="N37" s="136">
        <f t="shared" si="6"/>
        <v>0</v>
      </c>
      <c r="O37" s="50">
        <v>1899</v>
      </c>
      <c r="Q37" s="50">
        <v>1899</v>
      </c>
      <c r="R37" t="s">
        <v>125</v>
      </c>
      <c r="AS37" s="50">
        <v>1899</v>
      </c>
      <c r="AY37"/>
      <c r="AZ37"/>
      <c r="BA37"/>
      <c r="BB37"/>
      <c r="BC37"/>
      <c r="BM37" s="50">
        <v>1899</v>
      </c>
      <c r="BN37" s="174">
        <f>'Spending 1870 on'!BI37</f>
        <v>0.22743447146747534</v>
      </c>
      <c r="BO37" s="174">
        <f>'Spending 1870 on'!BJ37</f>
        <v>0.38639127483527902</v>
      </c>
      <c r="BP37" s="174"/>
      <c r="BQ37" s="174"/>
    </row>
    <row r="38" spans="1:69">
      <c r="A38" s="50">
        <v>1900</v>
      </c>
      <c r="B38" t="s">
        <v>187</v>
      </c>
      <c r="C38" t="s">
        <v>93</v>
      </c>
      <c r="D38" s="127">
        <f>'Spending 1870 on'!BA38</f>
        <v>4.736680249081808E-2</v>
      </c>
      <c r="E38" s="127">
        <f>'Spending 1870 on'!BB38</f>
        <v>2.207962687222666E-2</v>
      </c>
      <c r="F38" s="127">
        <f>'Spending 1870 on'!BC38</f>
        <v>1.7708769687866874E-2</v>
      </c>
      <c r="G38" s="127">
        <f>'Spending 1870 on'!BD38</f>
        <v>1.120940331492903E-2</v>
      </c>
      <c r="H38" s="127">
        <f>'Spending 1870 on'!BE38</f>
        <v>4.0089796843300338E-3</v>
      </c>
      <c r="I38" s="127">
        <f>'Spending 1870 on'!BF38</f>
        <v>0</v>
      </c>
      <c r="K38" s="131">
        <f>'Spending 1870 on'!H38</f>
        <v>4452838</v>
      </c>
      <c r="L38" s="131">
        <f>'Spending 1870 on'!K38</f>
        <v>4349596752.2341633</v>
      </c>
      <c r="M38" s="133">
        <f t="shared" si="5"/>
        <v>1.0237358205017067E-3</v>
      </c>
      <c r="N38" s="136">
        <f t="shared" si="6"/>
        <v>0</v>
      </c>
      <c r="O38" s="50">
        <v>1900</v>
      </c>
      <c r="Q38" s="50">
        <v>1900</v>
      </c>
      <c r="R38" t="s">
        <v>125</v>
      </c>
      <c r="AS38" s="50">
        <v>1900</v>
      </c>
      <c r="AY38"/>
      <c r="AZ38"/>
      <c r="BA38"/>
      <c r="BB38"/>
      <c r="BC38"/>
      <c r="BM38" s="50">
        <v>1900</v>
      </c>
      <c r="BN38" s="174">
        <f>'Spending 1870 on'!BI38</f>
        <v>0.22638386262806148</v>
      </c>
      <c r="BO38" s="174">
        <f>'Spending 1870 on'!BJ38</f>
        <v>0.37386457933907757</v>
      </c>
      <c r="BP38" s="174"/>
      <c r="BQ38" s="174"/>
    </row>
    <row r="39" spans="1:69">
      <c r="A39" s="50">
        <v>1901</v>
      </c>
      <c r="B39" t="s">
        <v>187</v>
      </c>
      <c r="C39" t="s">
        <v>93</v>
      </c>
      <c r="D39" s="127">
        <f>'Spending 1870 on'!BA39</f>
        <v>4.2790782092463835E-2</v>
      </c>
      <c r="E39" s="127">
        <f>'Spending 1870 on'!BB39</f>
        <v>2.2991388827305073E-2</v>
      </c>
      <c r="F39" s="127">
        <f>'Spending 1870 on'!BC39</f>
        <v>1.812120452910175E-2</v>
      </c>
      <c r="G39" s="127">
        <f>'Spending 1870 on'!BD39</f>
        <v>1.1130362621411559E-2</v>
      </c>
      <c r="H39" s="127">
        <f>'Spending 1870 on'!BE39</f>
        <v>4.171155228070501E-3</v>
      </c>
      <c r="I39" s="127">
        <f>'Spending 1870 on'!BF39</f>
        <v>0</v>
      </c>
      <c r="K39" s="131">
        <f>'Spending 1870 on'!H39</f>
        <v>4554992</v>
      </c>
      <c r="L39" s="131">
        <f>'Spending 1870 on'!K39</f>
        <v>4591499318.7897873</v>
      </c>
      <c r="M39" s="133">
        <f t="shared" si="5"/>
        <v>9.9204893298352717E-4</v>
      </c>
      <c r="N39" s="136">
        <f t="shared" si="6"/>
        <v>0</v>
      </c>
      <c r="O39" s="50">
        <v>1901</v>
      </c>
      <c r="Q39" s="50">
        <v>1901</v>
      </c>
      <c r="R39" t="s">
        <v>125</v>
      </c>
      <c r="AS39" s="50">
        <v>1901</v>
      </c>
      <c r="AY39"/>
      <c r="AZ39"/>
      <c r="BA39"/>
      <c r="BB39"/>
      <c r="BC39"/>
      <c r="BM39" s="50">
        <v>1901</v>
      </c>
      <c r="BN39" s="174">
        <f>'Spending 1870 on'!BI39</f>
        <v>0.23018090333740418</v>
      </c>
      <c r="BO39" s="174">
        <f>'Spending 1870 on'!BJ39</f>
        <v>0.42348383560610814</v>
      </c>
      <c r="BP39" s="174"/>
      <c r="BQ39" s="174"/>
    </row>
    <row r="40" spans="1:69">
      <c r="A40" s="50">
        <v>1902</v>
      </c>
      <c r="B40" t="s">
        <v>187</v>
      </c>
      <c r="C40" t="s">
        <v>93</v>
      </c>
      <c r="D40" s="127">
        <f>'Spending 1870 on'!BA40</f>
        <v>5.030433932463349E-2</v>
      </c>
      <c r="E40" s="127">
        <f>'Spending 1870 on'!BB40</f>
        <v>2.5107647336771122E-2</v>
      </c>
      <c r="F40" s="127">
        <f>'Spending 1870 on'!BC40</f>
        <v>1.9963676833568724E-2</v>
      </c>
      <c r="G40" s="127">
        <f>'Spending 1870 on'!BD40</f>
        <v>1.245145073098004E-2</v>
      </c>
      <c r="H40" s="127">
        <f>'Spending 1870 on'!BE40</f>
        <v>4.556937751359672E-3</v>
      </c>
      <c r="I40" s="127">
        <f>'Spending 1870 on'!BF40</f>
        <v>0</v>
      </c>
      <c r="K40" s="131">
        <f>'Spending 1870 on'!H40</f>
        <v>5450507</v>
      </c>
      <c r="L40" s="131">
        <f>'Spending 1870 on'!K40</f>
        <v>4849893649.5903292</v>
      </c>
      <c r="M40" s="133">
        <f t="shared" si="5"/>
        <v>1.1238405197731304E-3</v>
      </c>
      <c r="N40" s="136">
        <f t="shared" si="6"/>
        <v>0</v>
      </c>
      <c r="O40" s="50">
        <v>1902</v>
      </c>
      <c r="Q40" s="50">
        <v>1902</v>
      </c>
      <c r="R40" t="s">
        <v>125</v>
      </c>
      <c r="AS40" s="50">
        <v>1902</v>
      </c>
      <c r="AY40"/>
      <c r="AZ40"/>
      <c r="BA40"/>
      <c r="BB40"/>
      <c r="BC40"/>
      <c r="BM40" s="50">
        <v>1902</v>
      </c>
      <c r="BN40" s="174">
        <f>'Spending 1870 on'!BI40</f>
        <v>0.22826144649352501</v>
      </c>
      <c r="BO40" s="174">
        <f>'Spending 1870 on'!BJ40</f>
        <v>0.39685794707958183</v>
      </c>
      <c r="BP40" s="174"/>
      <c r="BQ40" s="174"/>
    </row>
    <row r="41" spans="1:69">
      <c r="A41" s="50">
        <v>1903</v>
      </c>
      <c r="B41" t="s">
        <v>187</v>
      </c>
      <c r="C41" t="s">
        <v>93</v>
      </c>
      <c r="D41" s="127">
        <f>'Spending 1870 on'!BA41</f>
        <v>4.7480701076801066E-2</v>
      </c>
      <c r="E41" s="127">
        <f>'Spending 1870 on'!BB41</f>
        <v>2.3689233923757179E-2</v>
      </c>
      <c r="F41" s="127">
        <f>'Spending 1870 on'!BC41</f>
        <v>1.88367524937391E-2</v>
      </c>
      <c r="G41" s="127">
        <f>'Spending 1870 on'!BD41</f>
        <v>1.1749538940543081E-2</v>
      </c>
      <c r="H41" s="127">
        <f>'Spending 1870 on'!BE41</f>
        <v>4.2995107858627398E-3</v>
      </c>
      <c r="I41" s="127">
        <f>'Spending 1870 on'!BF41</f>
        <v>0</v>
      </c>
      <c r="K41" s="131">
        <f>'Spending 1870 on'!H41</f>
        <v>5716632</v>
      </c>
      <c r="L41" s="131">
        <f>'Spending 1870 on'!K41</f>
        <v>5390214758.5883312</v>
      </c>
      <c r="M41" s="133">
        <f t="shared" si="5"/>
        <v>1.0605573722070316E-3</v>
      </c>
      <c r="N41" s="136">
        <f t="shared" si="6"/>
        <v>0</v>
      </c>
      <c r="O41" s="50">
        <v>1903</v>
      </c>
      <c r="Q41" s="50">
        <v>1903</v>
      </c>
      <c r="R41" t="s">
        <v>125</v>
      </c>
      <c r="AS41" s="50">
        <v>1903</v>
      </c>
      <c r="AY41"/>
      <c r="AZ41"/>
      <c r="BA41"/>
      <c r="BB41"/>
      <c r="BC41"/>
      <c r="BM41" s="50">
        <v>1903</v>
      </c>
      <c r="BN41" s="174">
        <f>'Spending 1870 on'!BI41</f>
        <v>0.22825116947795526</v>
      </c>
      <c r="BO41" s="174">
        <f>'Spending 1870 on'!BJ41</f>
        <v>0.39672439678744936</v>
      </c>
      <c r="BP41" s="174"/>
      <c r="BQ41" s="174"/>
    </row>
    <row r="42" spans="1:69">
      <c r="A42" s="50">
        <v>1904</v>
      </c>
      <c r="B42" t="s">
        <v>187</v>
      </c>
      <c r="C42" t="s">
        <v>93</v>
      </c>
      <c r="D42" s="127">
        <f>'Spending 1870 on'!BA42</f>
        <v>4.7192948917242766E-2</v>
      </c>
      <c r="E42" s="127">
        <f>'Spending 1870 on'!BB42</f>
        <v>2.4216054595944281E-2</v>
      </c>
      <c r="F42" s="127">
        <f>'Spending 1870 on'!BC42</f>
        <v>1.9190073457189129E-2</v>
      </c>
      <c r="G42" s="127">
        <f>'Spending 1870 on'!BD42</f>
        <v>1.189935801572204E-2</v>
      </c>
      <c r="H42" s="127">
        <f>'Spending 1870 on'!BE42</f>
        <v>4.3944331385196173E-3</v>
      </c>
      <c r="I42" s="127">
        <f>'Spending 1870 on'!BF42</f>
        <v>0</v>
      </c>
      <c r="K42" s="131">
        <f>'Spending 1870 on'!H42</f>
        <v>6298379</v>
      </c>
      <c r="L42" s="131">
        <f>'Spending 1870 on'!K42</f>
        <v>5892235011.0928116</v>
      </c>
      <c r="M42" s="133">
        <f t="shared" si="5"/>
        <v>1.0689286812461784E-3</v>
      </c>
      <c r="N42" s="136">
        <f t="shared" si="6"/>
        <v>0</v>
      </c>
      <c r="O42" s="50">
        <v>1904</v>
      </c>
      <c r="Q42" s="50">
        <v>1904</v>
      </c>
      <c r="R42" t="s">
        <v>125</v>
      </c>
      <c r="AS42" s="50">
        <v>1904</v>
      </c>
      <c r="AY42"/>
      <c r="AZ42"/>
      <c r="BA42"/>
      <c r="BB42"/>
      <c r="BC42"/>
      <c r="BM42" s="50">
        <v>1904</v>
      </c>
      <c r="BN42" s="174">
        <f>'Spending 1870 on'!BI42</f>
        <v>0.22899511814392468</v>
      </c>
      <c r="BO42" s="174">
        <f>'Spending 1870 on'!BJ42</f>
        <v>0.40663009829796209</v>
      </c>
      <c r="BP42" s="174"/>
      <c r="BQ42" s="174"/>
    </row>
    <row r="43" spans="1:69">
      <c r="A43" s="50">
        <v>1905</v>
      </c>
      <c r="B43" t="s">
        <v>187</v>
      </c>
      <c r="C43" t="s">
        <v>93</v>
      </c>
      <c r="D43" s="127">
        <f>'Spending 1870 on'!BA43</f>
        <v>3.949557932169874E-2</v>
      </c>
      <c r="E43" s="127">
        <f>'Spending 1870 on'!BB43</f>
        <v>2.0559543943647538E-2</v>
      </c>
      <c r="F43" s="127">
        <f>'Spending 1870 on'!BC43</f>
        <v>1.6264568844341645E-2</v>
      </c>
      <c r="G43" s="127">
        <f>'Spending 1870 on'!BD43</f>
        <v>1.0055200164204324E-2</v>
      </c>
      <c r="H43" s="127">
        <f>'Spending 1870 on'!BE43</f>
        <v>3.7305993180506173E-3</v>
      </c>
      <c r="I43" s="127">
        <f>'Spending 1870 on'!BF43</f>
        <v>0</v>
      </c>
      <c r="K43" s="131">
        <f>'Spending 1870 on'!H43</f>
        <v>6445902</v>
      </c>
      <c r="L43" s="131">
        <f>'Spending 1870 on'!K43</f>
        <v>7153728242.437541</v>
      </c>
      <c r="M43" s="133">
        <f t="shared" si="5"/>
        <v>9.0105491591942861E-4</v>
      </c>
      <c r="N43" s="136">
        <f t="shared" si="6"/>
        <v>0</v>
      </c>
      <c r="O43" s="50">
        <v>1905</v>
      </c>
      <c r="Q43" s="50">
        <v>1905</v>
      </c>
      <c r="R43" t="s">
        <v>125</v>
      </c>
      <c r="AS43" s="50">
        <v>1905</v>
      </c>
      <c r="AY43"/>
      <c r="AZ43"/>
      <c r="BA43"/>
      <c r="BB43"/>
      <c r="BC43"/>
      <c r="BM43" s="50">
        <v>1905</v>
      </c>
      <c r="BN43" s="174">
        <f>'Spending 1870 on'!BI43</f>
        <v>0.22936970255737657</v>
      </c>
      <c r="BO43" s="174">
        <f>'Spending 1870 on'!BJ43</f>
        <v>0.41180732435556261</v>
      </c>
      <c r="BP43" s="174"/>
      <c r="BQ43" s="174"/>
    </row>
    <row r="44" spans="1:69">
      <c r="A44" s="50">
        <v>1906</v>
      </c>
      <c r="B44" t="s">
        <v>187</v>
      </c>
      <c r="C44" t="s">
        <v>93</v>
      </c>
      <c r="D44" s="127">
        <f>'Spending 1870 on'!BA44</f>
        <v>4.5413799919585357E-2</v>
      </c>
      <c r="E44" s="127">
        <f>'Spending 1870 on'!BB44</f>
        <v>2.5663223448388294E-2</v>
      </c>
      <c r="F44" s="127">
        <f>'Spending 1870 on'!BC44</f>
        <v>2.011238138662684E-2</v>
      </c>
      <c r="G44" s="127">
        <f>'Spending 1870 on'!BD44</f>
        <v>1.2228881916191765E-2</v>
      </c>
      <c r="H44" s="127">
        <f>'Spending 1870 on'!BE44</f>
        <v>4.6546730411641587E-3</v>
      </c>
      <c r="I44" s="127">
        <f>'Spending 1870 on'!BF44</f>
        <v>0</v>
      </c>
      <c r="K44" s="131">
        <f>'Spending 1870 on'!H44</f>
        <v>8303005</v>
      </c>
      <c r="L44" s="131">
        <f>'Spending 1870 on'!K44</f>
        <v>7682777470.081089</v>
      </c>
      <c r="M44" s="133">
        <f t="shared" si="5"/>
        <v>1.0807295971195642E-3</v>
      </c>
      <c r="N44" s="136">
        <f t="shared" si="6"/>
        <v>0</v>
      </c>
      <c r="O44" s="50">
        <v>1906</v>
      </c>
      <c r="Q44" s="50">
        <v>1906</v>
      </c>
      <c r="R44" t="s">
        <v>125</v>
      </c>
      <c r="AS44" s="50">
        <v>1906</v>
      </c>
      <c r="AY44"/>
      <c r="AZ44"/>
      <c r="BA44"/>
      <c r="BB44"/>
      <c r="BC44"/>
      <c r="BM44" s="50">
        <v>1906</v>
      </c>
      <c r="BN44" s="174">
        <f>'Spending 1870 on'!BI44</f>
        <v>0.2314332127899659</v>
      </c>
      <c r="BO44" s="174">
        <f>'Spending 1870 on'!BJ44</f>
        <v>0.44286937940097554</v>
      </c>
      <c r="BP44" s="174"/>
      <c r="BQ44" s="174"/>
    </row>
    <row r="45" spans="1:69">
      <c r="A45" s="50">
        <v>1907</v>
      </c>
      <c r="B45" t="s">
        <v>187</v>
      </c>
      <c r="C45" t="s">
        <v>93</v>
      </c>
      <c r="D45" s="127">
        <f>'Spending 1870 on'!BA45</f>
        <v>5.4824360203560976E-2</v>
      </c>
      <c r="E45" s="127">
        <f>'Spending 1870 on'!BB45</f>
        <v>2.9163393104709764E-2</v>
      </c>
      <c r="F45" s="127">
        <f>'Spending 1870 on'!BC45</f>
        <v>2.3012488314970426E-2</v>
      </c>
      <c r="G45" s="127">
        <f>'Spending 1870 on'!BD45</f>
        <v>1.4163628503699234E-2</v>
      </c>
      <c r="H45" s="127">
        <f>'Spending 1870 on'!BE45</f>
        <v>5.2911777940397343E-3</v>
      </c>
      <c r="I45" s="127">
        <f>'Spending 1870 on'!BF45</f>
        <v>0</v>
      </c>
      <c r="K45" s="131">
        <f>'Spending 1870 on'!H45</f>
        <v>10021439</v>
      </c>
      <c r="L45" s="131">
        <f>'Spending 1870 on'!K45</f>
        <v>7924902299.0859547</v>
      </c>
      <c r="M45" s="133">
        <f t="shared" si="5"/>
        <v>1.2645504792098013E-3</v>
      </c>
      <c r="N45" s="136">
        <f t="shared" si="6"/>
        <v>0</v>
      </c>
      <c r="O45" s="50">
        <v>1907</v>
      </c>
      <c r="Q45" s="50">
        <v>1907</v>
      </c>
      <c r="R45" t="s">
        <v>125</v>
      </c>
      <c r="AS45" s="50">
        <v>1907</v>
      </c>
      <c r="AY45"/>
      <c r="AZ45"/>
      <c r="BA45"/>
      <c r="BB45"/>
      <c r="BC45"/>
      <c r="BM45" s="50">
        <v>1907</v>
      </c>
      <c r="BN45" s="174">
        <f>'Spending 1870 on'!BI45</f>
        <v>0.22992636526827212</v>
      </c>
      <c r="BO45" s="174">
        <f>'Spending 1870 on'!BJ45</f>
        <v>0.41974932729768016</v>
      </c>
      <c r="BP45" s="174"/>
      <c r="BQ45" s="174"/>
    </row>
    <row r="46" spans="1:69">
      <c r="A46" s="50">
        <v>1908</v>
      </c>
      <c r="B46" t="s">
        <v>187</v>
      </c>
      <c r="C46" t="s">
        <v>93</v>
      </c>
      <c r="D46" s="127">
        <f>'Spending 1870 on'!BA46</f>
        <v>4.843830008542778E-2</v>
      </c>
      <c r="E46" s="127">
        <f>'Spending 1870 on'!BB46</f>
        <v>2.5793898877139069E-2</v>
      </c>
      <c r="F46" s="127">
        <f>'Spending 1870 on'!BC46</f>
        <v>2.0351134964863342E-2</v>
      </c>
      <c r="G46" s="127">
        <f>'Spending 1870 on'!BD46</f>
        <v>1.2522892026183495E-2</v>
      </c>
      <c r="H46" s="127">
        <f>'Spending 1870 on'!BE46</f>
        <v>4.679816422672874E-3</v>
      </c>
      <c r="I46" s="127">
        <f>'Spending 1870 on'!BF46</f>
        <v>0</v>
      </c>
      <c r="K46" s="131">
        <f>'Spending 1870 on'!H46</f>
        <v>10000940</v>
      </c>
      <c r="L46" s="131">
        <f>'Spending 1870 on'!K46</f>
        <v>8946501537.5850925</v>
      </c>
      <c r="M46" s="133">
        <f t="shared" si="5"/>
        <v>1.1178604237628655E-3</v>
      </c>
      <c r="N46" s="136">
        <f t="shared" si="6"/>
        <v>0</v>
      </c>
      <c r="O46" s="50">
        <v>1908</v>
      </c>
      <c r="Q46" s="50">
        <v>1908</v>
      </c>
      <c r="R46" t="s">
        <v>125</v>
      </c>
      <c r="AS46" s="50">
        <v>1908</v>
      </c>
      <c r="AY46"/>
      <c r="AZ46"/>
      <c r="BA46"/>
      <c r="BB46"/>
      <c r="BC46"/>
      <c r="BM46" s="50">
        <v>1908</v>
      </c>
      <c r="BN46" s="174">
        <f>'Spending 1870 on'!BI46</f>
        <v>0.22995358395257437</v>
      </c>
      <c r="BO46" s="174">
        <f>'Spending 1870 on'!BJ46</f>
        <v>0.42014552387204429</v>
      </c>
      <c r="BP46" s="174"/>
      <c r="BQ46" s="174"/>
    </row>
    <row r="47" spans="1:69">
      <c r="A47" s="50">
        <v>1909</v>
      </c>
      <c r="B47" t="s">
        <v>187</v>
      </c>
      <c r="C47" t="s">
        <v>93</v>
      </c>
      <c r="D47" s="127">
        <f>'Spending 1870 on'!BA47</f>
        <v>5.0991103647865701E-2</v>
      </c>
      <c r="E47" s="127">
        <f>'Spending 1870 on'!BB47</f>
        <v>2.7344172686516736E-2</v>
      </c>
      <c r="F47" s="127">
        <f>'Spending 1870 on'!BC47</f>
        <v>2.1556789372005766E-2</v>
      </c>
      <c r="G47" s="127">
        <f>'Spending 1870 on'!BD47</f>
        <v>1.3245808377757694E-2</v>
      </c>
      <c r="H47" s="127">
        <f>'Spending 1870 on'!BE47</f>
        <v>4.9608993031997235E-3</v>
      </c>
      <c r="I47" s="127">
        <f>'Spending 1870 on'!BF47</f>
        <v>0</v>
      </c>
      <c r="K47" s="131">
        <f>'Spending 1870 on'!H47</f>
        <v>11173108</v>
      </c>
      <c r="L47" s="131">
        <f>'Spending 1870 on'!K47</f>
        <v>9460816297.6883278</v>
      </c>
      <c r="M47" s="133">
        <f t="shared" si="5"/>
        <v>1.1809877338734562E-3</v>
      </c>
      <c r="N47" s="136">
        <f t="shared" si="6"/>
        <v>0</v>
      </c>
      <c r="O47" s="50">
        <v>1909</v>
      </c>
      <c r="Q47" s="50">
        <v>1909</v>
      </c>
      <c r="R47" t="s">
        <v>125</v>
      </c>
      <c r="AS47" s="50">
        <v>1909</v>
      </c>
      <c r="AY47"/>
      <c r="AZ47"/>
      <c r="BA47"/>
      <c r="BB47"/>
      <c r="BC47"/>
      <c r="BM47" s="50">
        <v>1909</v>
      </c>
      <c r="BN47" s="174">
        <f>'Spending 1870 on'!BI47</f>
        <v>0.23013164055135607</v>
      </c>
      <c r="BO47" s="174">
        <f>'Spending 1870 on'!BJ47</f>
        <v>0.42275588935812441</v>
      </c>
      <c r="BP47" s="174"/>
      <c r="BQ47" s="174"/>
    </row>
    <row r="48" spans="1:69">
      <c r="A48" s="50">
        <v>1910</v>
      </c>
      <c r="B48" t="s">
        <v>187</v>
      </c>
      <c r="C48" t="s">
        <v>93</v>
      </c>
      <c r="D48" s="127">
        <f>'Spending 1870 on'!BA48</f>
        <v>4.8762719567829071E-2</v>
      </c>
      <c r="E48" s="127">
        <f>'Spending 1870 on'!BB48</f>
        <v>2.663524631307123E-2</v>
      </c>
      <c r="F48" s="127">
        <f>'Spending 1870 on'!BC48</f>
        <v>2.0953665028687438E-2</v>
      </c>
      <c r="G48" s="127">
        <f>'Spending 1870 on'!BD48</f>
        <v>1.2827198899892266E-2</v>
      </c>
      <c r="H48" s="127">
        <f>'Spending 1870 on'!BE48</f>
        <v>4.8318148355926283E-3</v>
      </c>
      <c r="I48" s="127">
        <f>'Spending 1870 on'!BF48</f>
        <v>0</v>
      </c>
      <c r="K48" s="131">
        <f>'Spending 1870 on'!H48</f>
        <v>11944976</v>
      </c>
      <c r="L48" s="131">
        <f>'Spending 1870 on'!K48</f>
        <v>10477070835.960968</v>
      </c>
      <c r="M48" s="133">
        <f t="shared" si="5"/>
        <v>1.1401064464507263E-3</v>
      </c>
      <c r="N48" s="136">
        <f t="shared" si="6"/>
        <v>0</v>
      </c>
      <c r="O48" s="50">
        <v>1910</v>
      </c>
      <c r="Q48" s="50">
        <v>1910</v>
      </c>
      <c r="R48" t="s">
        <v>125</v>
      </c>
      <c r="S48" s="139">
        <v>0</v>
      </c>
      <c r="T48" s="149">
        <v>1.9023510000000001E-8</v>
      </c>
      <c r="U48" s="139">
        <v>0</v>
      </c>
      <c r="V48" s="139">
        <v>0</v>
      </c>
      <c r="W48" s="139">
        <v>3.1499999999999998E-8</v>
      </c>
      <c r="Y48" s="148">
        <f t="shared" si="7"/>
        <v>0</v>
      </c>
      <c r="Z48" s="148">
        <f t="shared" si="8"/>
        <v>1</v>
      </c>
      <c r="AA48" s="148">
        <f t="shared" si="9"/>
        <v>0</v>
      </c>
      <c r="AC48">
        <f t="shared" ref="AC48:AG72" si="26">$M48*$Y48*AC$7</f>
        <v>0</v>
      </c>
      <c r="AD48">
        <f t="shared" si="26"/>
        <v>0</v>
      </c>
      <c r="AE48">
        <f t="shared" si="26"/>
        <v>0</v>
      </c>
      <c r="AF48">
        <f t="shared" si="26"/>
        <v>0</v>
      </c>
      <c r="AG48" s="150">
        <f t="shared" si="26"/>
        <v>0</v>
      </c>
      <c r="AH48" s="151">
        <f t="shared" ref="AH48:AL72" si="27">$M48*$Z48*AH$7</f>
        <v>1.8703589668611249E-2</v>
      </c>
      <c r="AI48" s="151">
        <f t="shared" si="27"/>
        <v>2.0550359788667576E-2</v>
      </c>
      <c r="AJ48" s="151">
        <f t="shared" si="27"/>
        <v>2.5206244386696317E-2</v>
      </c>
      <c r="AK48" s="151">
        <f t="shared" si="27"/>
        <v>2.5539586105788794E-2</v>
      </c>
      <c r="AL48" s="151">
        <f t="shared" si="27"/>
        <v>2.4010864695308689E-2</v>
      </c>
      <c r="AM48" s="151">
        <f t="shared" ref="AM48:AQ72" si="28">$M48*$AA48*AM$7</f>
        <v>0</v>
      </c>
      <c r="AN48" s="151">
        <f t="shared" si="28"/>
        <v>0</v>
      </c>
      <c r="AO48" s="151">
        <f t="shared" si="28"/>
        <v>0</v>
      </c>
      <c r="AP48" s="151">
        <f t="shared" si="28"/>
        <v>0</v>
      </c>
      <c r="AQ48" s="151">
        <f t="shared" si="28"/>
        <v>0</v>
      </c>
      <c r="AR48" s="167">
        <f t="shared" si="13"/>
        <v>0</v>
      </c>
      <c r="AS48" s="50">
        <v>1910</v>
      </c>
      <c r="AT48" s="170">
        <f t="shared" si="14"/>
        <v>1.8703589668611249E-2</v>
      </c>
      <c r="AU48" s="170">
        <f t="shared" si="15"/>
        <v>2.0550359788667576E-2</v>
      </c>
      <c r="AV48" s="170">
        <f t="shared" si="16"/>
        <v>2.5206244386696317E-2</v>
      </c>
      <c r="AW48" s="170">
        <f t="shared" si="17"/>
        <v>2.5539586105788794E-2</v>
      </c>
      <c r="AX48" s="170">
        <f t="shared" si="18"/>
        <v>2.4010864695308689E-2</v>
      </c>
      <c r="AY48" s="170">
        <f t="shared" si="19"/>
        <v>3.0059129899217822E-2</v>
      </c>
      <c r="AZ48" s="170">
        <f t="shared" si="20"/>
        <v>6.0848865244036536E-3</v>
      </c>
      <c r="BA48" s="170">
        <f t="shared" si="21"/>
        <v>-4.2525793580088789E-3</v>
      </c>
      <c r="BB48" s="170">
        <f t="shared" si="22"/>
        <v>-1.2712387205896528E-2</v>
      </c>
      <c r="BC48" s="170">
        <f t="shared" si="23"/>
        <v>-1.9179049859716059E-2</v>
      </c>
      <c r="BM48" s="50">
        <v>1910</v>
      </c>
      <c r="BN48" s="174">
        <f>'Spending 1870 on'!BI48</f>
        <v>0.23059521229233371</v>
      </c>
      <c r="BO48" s="174">
        <f>'Spending 1870 on'!BJ48</f>
        <v>0.42970665324645879</v>
      </c>
      <c r="BP48" s="174">
        <f t="shared" si="24"/>
        <v>0.95257604928965378</v>
      </c>
      <c r="BQ48" s="174">
        <f t="shared" si="25"/>
        <v>1.3476688076085179</v>
      </c>
    </row>
    <row r="49" spans="1:69">
      <c r="A49" s="50">
        <v>1911</v>
      </c>
      <c r="B49" t="s">
        <v>187</v>
      </c>
      <c r="C49" t="s">
        <v>93</v>
      </c>
      <c r="D49" s="127">
        <f>'Spending 1870 on'!BA49</f>
        <v>6.4283916000430194E-2</v>
      </c>
      <c r="E49" s="127">
        <f>'Spending 1870 on'!BB49</f>
        <v>3.5048415383064635E-2</v>
      </c>
      <c r="F49" s="127">
        <f>'Spending 1870 on'!BC49</f>
        <v>2.7578010095710696E-2</v>
      </c>
      <c r="G49" s="127">
        <f>'Spending 1870 on'!BD49</f>
        <v>1.6888723860711614E-2</v>
      </c>
      <c r="H49" s="127">
        <f>'Spending 1870 on'!BE49</f>
        <v>6.3580822130338537E-3</v>
      </c>
      <c r="I49" s="127">
        <f>'Spending 1870 on'!BF49</f>
        <v>0</v>
      </c>
      <c r="K49" s="131">
        <f>'Spending 1870 on'!H49</f>
        <v>15728342</v>
      </c>
      <c r="L49" s="131">
        <f>'Spending 1870 on'!K49</f>
        <v>10474587627.907358</v>
      </c>
      <c r="M49" s="133">
        <f t="shared" si="5"/>
        <v>1.5015714755295098E-3</v>
      </c>
      <c r="N49" s="136">
        <f t="shared" si="6"/>
        <v>0</v>
      </c>
      <c r="O49" s="50">
        <v>1911</v>
      </c>
      <c r="Q49" s="50">
        <v>1911</v>
      </c>
      <c r="R49" t="s">
        <v>125</v>
      </c>
      <c r="S49" s="139">
        <v>0</v>
      </c>
      <c r="T49" s="149">
        <v>1.9609240000000001E-8</v>
      </c>
      <c r="U49" s="139">
        <v>0</v>
      </c>
      <c r="V49" s="139">
        <v>0</v>
      </c>
      <c r="W49" s="139">
        <v>3.2399999999999999E-8</v>
      </c>
      <c r="Y49" s="148">
        <f t="shared" si="7"/>
        <v>0</v>
      </c>
      <c r="Z49" s="148">
        <f t="shared" si="8"/>
        <v>1</v>
      </c>
      <c r="AA49" s="148">
        <f t="shared" si="9"/>
        <v>0</v>
      </c>
      <c r="AC49">
        <f t="shared" si="26"/>
        <v>0</v>
      </c>
      <c r="AD49">
        <f t="shared" si="26"/>
        <v>0</v>
      </c>
      <c r="AE49">
        <f t="shared" si="26"/>
        <v>0</v>
      </c>
      <c r="AF49">
        <f t="shared" si="26"/>
        <v>0</v>
      </c>
      <c r="AG49" s="150">
        <f t="shared" si="26"/>
        <v>0</v>
      </c>
      <c r="AH49" s="151">
        <f t="shared" si="27"/>
        <v>2.4633468939524034E-2</v>
      </c>
      <c r="AI49" s="151">
        <f t="shared" si="27"/>
        <v>2.7065748261134413E-2</v>
      </c>
      <c r="AJ49" s="151">
        <f t="shared" si="27"/>
        <v>3.3197757712989814E-2</v>
      </c>
      <c r="AK49" s="151">
        <f t="shared" si="27"/>
        <v>3.363678375178774E-2</v>
      </c>
      <c r="AL49" s="151">
        <f t="shared" si="27"/>
        <v>3.1623388887514974E-2</v>
      </c>
      <c r="AM49" s="151">
        <f t="shared" si="28"/>
        <v>0</v>
      </c>
      <c r="AN49" s="151">
        <f t="shared" si="28"/>
        <v>0</v>
      </c>
      <c r="AO49" s="151">
        <f t="shared" si="28"/>
        <v>0</v>
      </c>
      <c r="AP49" s="151">
        <f t="shared" si="28"/>
        <v>0</v>
      </c>
      <c r="AQ49" s="151">
        <f t="shared" si="28"/>
        <v>0</v>
      </c>
      <c r="AR49" s="167">
        <f t="shared" si="13"/>
        <v>0</v>
      </c>
      <c r="AS49" s="50">
        <v>1911</v>
      </c>
      <c r="AT49" s="170">
        <f t="shared" si="14"/>
        <v>2.4633468939524034E-2</v>
      </c>
      <c r="AU49" s="170">
        <f t="shared" si="15"/>
        <v>2.7065748261134413E-2</v>
      </c>
      <c r="AV49" s="170">
        <f t="shared" si="16"/>
        <v>3.3197757712989814E-2</v>
      </c>
      <c r="AW49" s="170">
        <f t="shared" si="17"/>
        <v>3.363678375178774E-2</v>
      </c>
      <c r="AX49" s="170">
        <f t="shared" si="18"/>
        <v>3.1623388887514974E-2</v>
      </c>
      <c r="AY49" s="170">
        <f t="shared" si="19"/>
        <v>3.965044706090616E-2</v>
      </c>
      <c r="AZ49" s="170">
        <f t="shared" si="20"/>
        <v>7.9826671219302217E-3</v>
      </c>
      <c r="BA49" s="170">
        <f t="shared" si="21"/>
        <v>-5.619747617279118E-3</v>
      </c>
      <c r="BB49" s="170">
        <f t="shared" si="22"/>
        <v>-1.6748059891076125E-2</v>
      </c>
      <c r="BC49" s="170">
        <f t="shared" si="23"/>
        <v>-2.5265306674481118E-2</v>
      </c>
      <c r="BM49" s="50">
        <v>1911</v>
      </c>
      <c r="BN49" s="174">
        <f>'Spending 1870 on'!BI49</f>
        <v>0.23054898417136879</v>
      </c>
      <c r="BO49" s="174">
        <f>'Spending 1870 on'!BJ49</f>
        <v>0.42900326880406819</v>
      </c>
      <c r="BP49" s="174">
        <f t="shared" si="24"/>
        <v>0.95257604928965389</v>
      </c>
      <c r="BQ49" s="174">
        <f t="shared" si="25"/>
        <v>1.3476688076085179</v>
      </c>
    </row>
    <row r="50" spans="1:69">
      <c r="A50" s="50">
        <v>1912</v>
      </c>
      <c r="B50" t="s">
        <v>187</v>
      </c>
      <c r="C50" t="s">
        <v>93</v>
      </c>
      <c r="D50" s="127">
        <f>'Spending 1870 on'!BA50</f>
        <v>6.1530566743612083E-2</v>
      </c>
      <c r="E50" s="127">
        <f>'Spending 1870 on'!BB50</f>
        <v>3.3645385268645987E-2</v>
      </c>
      <c r="F50" s="127">
        <f>'Spending 1870 on'!BC50</f>
        <v>2.6465243855233734E-2</v>
      </c>
      <c r="G50" s="127">
        <f>'Spending 1870 on'!BD50</f>
        <v>1.6197715430724187E-2</v>
      </c>
      <c r="H50" s="127">
        <f>'Spending 1870 on'!BE50</f>
        <v>6.1034676311764501E-3</v>
      </c>
      <c r="I50" s="127">
        <f>'Spending 1870 on'!BF50</f>
        <v>0</v>
      </c>
      <c r="K50" s="131">
        <f>'Spending 1870 on'!H50</f>
        <v>17291208</v>
      </c>
      <c r="L50" s="131">
        <f>'Spending 1870 on'!K50</f>
        <v>12012590127.110374</v>
      </c>
      <c r="M50" s="133">
        <f t="shared" si="5"/>
        <v>1.4394237892939245E-3</v>
      </c>
      <c r="N50" s="136">
        <f t="shared" si="6"/>
        <v>0</v>
      </c>
      <c r="O50" s="50">
        <v>1912</v>
      </c>
      <c r="Q50" s="50">
        <v>1912</v>
      </c>
      <c r="R50" t="s">
        <v>125</v>
      </c>
      <c r="S50" s="139">
        <v>0</v>
      </c>
      <c r="T50" s="149">
        <v>2.1175379999999998E-8</v>
      </c>
      <c r="U50" s="139">
        <v>0</v>
      </c>
      <c r="V50" s="139">
        <v>0</v>
      </c>
      <c r="W50" s="139">
        <v>3.7300000000000003E-8</v>
      </c>
      <c r="Y50" s="148">
        <f t="shared" si="7"/>
        <v>0</v>
      </c>
      <c r="Z50" s="148">
        <f t="shared" si="8"/>
        <v>1</v>
      </c>
      <c r="AA50" s="148">
        <f t="shared" si="9"/>
        <v>0</v>
      </c>
      <c r="AC50">
        <f t="shared" si="26"/>
        <v>0</v>
      </c>
      <c r="AD50">
        <f t="shared" si="26"/>
        <v>0</v>
      </c>
      <c r="AE50">
        <f t="shared" si="26"/>
        <v>0</v>
      </c>
      <c r="AF50">
        <f t="shared" si="26"/>
        <v>0</v>
      </c>
      <c r="AG50" s="150">
        <f t="shared" si="26"/>
        <v>0</v>
      </c>
      <c r="AH50" s="151">
        <f t="shared" si="27"/>
        <v>2.3613928329239253E-2</v>
      </c>
      <c r="AI50" s="151">
        <f t="shared" si="27"/>
        <v>2.5945539427871141E-2</v>
      </c>
      <c r="AJ50" s="151">
        <f t="shared" si="27"/>
        <v>3.1823754634418867E-2</v>
      </c>
      <c r="AK50" s="151">
        <f t="shared" si="27"/>
        <v>3.2244610074645151E-2</v>
      </c>
      <c r="AL50" s="151">
        <f t="shared" si="27"/>
        <v>3.0314546463218031E-2</v>
      </c>
      <c r="AM50" s="151">
        <f t="shared" si="28"/>
        <v>0</v>
      </c>
      <c r="AN50" s="151">
        <f t="shared" si="28"/>
        <v>0</v>
      </c>
      <c r="AO50" s="151">
        <f t="shared" si="28"/>
        <v>0</v>
      </c>
      <c r="AP50" s="151">
        <f t="shared" si="28"/>
        <v>0</v>
      </c>
      <c r="AQ50" s="151">
        <f t="shared" si="28"/>
        <v>0</v>
      </c>
      <c r="AR50" s="167">
        <f t="shared" si="13"/>
        <v>0</v>
      </c>
      <c r="AS50" s="50">
        <v>1912</v>
      </c>
      <c r="AT50" s="170">
        <f t="shared" si="14"/>
        <v>2.3613928329239253E-2</v>
      </c>
      <c r="AU50" s="170">
        <f t="shared" si="15"/>
        <v>2.5945539427871141E-2</v>
      </c>
      <c r="AV50" s="170">
        <f t="shared" si="16"/>
        <v>3.1823754634418867E-2</v>
      </c>
      <c r="AW50" s="170">
        <f t="shared" si="17"/>
        <v>3.2244610074645151E-2</v>
      </c>
      <c r="AX50" s="170">
        <f t="shared" si="18"/>
        <v>3.0314546463218031E-2</v>
      </c>
      <c r="AY50" s="170">
        <f t="shared" si="19"/>
        <v>3.791663841437283E-2</v>
      </c>
      <c r="AZ50" s="170">
        <f t="shared" si="20"/>
        <v>7.6998458407748459E-3</v>
      </c>
      <c r="BA50" s="170">
        <f t="shared" si="21"/>
        <v>-5.3585107791851334E-3</v>
      </c>
      <c r="BB50" s="170">
        <f t="shared" si="22"/>
        <v>-1.6046894643920964E-2</v>
      </c>
      <c r="BC50" s="170">
        <f t="shared" si="23"/>
        <v>-2.4211078832041582E-2</v>
      </c>
      <c r="BM50" s="50">
        <v>1912</v>
      </c>
      <c r="BN50" s="174">
        <f>'Spending 1870 on'!BI50</f>
        <v>0.2306220061512653</v>
      </c>
      <c r="BO50" s="174">
        <f>'Spending 1870 on'!BJ50</f>
        <v>0.43011539233028884</v>
      </c>
      <c r="BP50" s="174">
        <f t="shared" si="24"/>
        <v>0.95257604928965367</v>
      </c>
      <c r="BQ50" s="174">
        <f t="shared" si="25"/>
        <v>1.3476688076085179</v>
      </c>
    </row>
    <row r="51" spans="1:69">
      <c r="A51" s="50">
        <v>1913</v>
      </c>
      <c r="B51" t="s">
        <v>187</v>
      </c>
      <c r="C51" t="s">
        <v>93</v>
      </c>
      <c r="D51" s="127">
        <f>'Spending 1870 on'!BA51</f>
        <v>6.5186202877453733E-2</v>
      </c>
      <c r="E51" s="127">
        <f>'Spending 1870 on'!BB51</f>
        <v>3.5920720896487443E-2</v>
      </c>
      <c r="F51" s="127">
        <f>'Spending 1870 on'!BC51</f>
        <v>2.8230334579723008E-2</v>
      </c>
      <c r="G51" s="127">
        <f>'Spending 1870 on'!BD51</f>
        <v>1.7251180139867154E-2</v>
      </c>
      <c r="H51" s="127">
        <f>'Spending 1870 on'!BE51</f>
        <v>6.5159657108180887E-3</v>
      </c>
      <c r="I51" s="127">
        <f>'Spending 1870 on'!BF51</f>
        <v>0</v>
      </c>
      <c r="K51" s="131">
        <f>'Spending 1870 on'!H51</f>
        <v>18787219</v>
      </c>
      <c r="L51" s="131">
        <f>'Spending 1870 on'!K51</f>
        <v>12270854713.574783</v>
      </c>
      <c r="M51" s="133">
        <f t="shared" si="5"/>
        <v>1.5310440420434942E-3</v>
      </c>
      <c r="N51" s="136">
        <f t="shared" si="6"/>
        <v>0</v>
      </c>
      <c r="O51" s="50">
        <v>1913</v>
      </c>
      <c r="Q51" s="50">
        <v>1913</v>
      </c>
      <c r="R51" t="s">
        <v>125</v>
      </c>
      <c r="S51" s="139">
        <v>0</v>
      </c>
      <c r="T51" s="149">
        <v>2.2495170000000002E-8</v>
      </c>
      <c r="U51" s="139">
        <v>0</v>
      </c>
      <c r="V51" s="139">
        <v>0</v>
      </c>
      <c r="W51" s="139">
        <v>3.8700000000000002E-8</v>
      </c>
      <c r="Y51" s="148">
        <f t="shared" si="7"/>
        <v>0</v>
      </c>
      <c r="Z51" s="148">
        <f t="shared" si="8"/>
        <v>1</v>
      </c>
      <c r="AA51" s="148">
        <f t="shared" si="9"/>
        <v>0</v>
      </c>
      <c r="AC51">
        <f t="shared" si="26"/>
        <v>0</v>
      </c>
      <c r="AD51">
        <f t="shared" si="26"/>
        <v>0</v>
      </c>
      <c r="AE51">
        <f t="shared" si="26"/>
        <v>0</v>
      </c>
      <c r="AF51">
        <f t="shared" si="26"/>
        <v>0</v>
      </c>
      <c r="AG51" s="150">
        <f t="shared" si="26"/>
        <v>0</v>
      </c>
      <c r="AH51" s="151">
        <f t="shared" si="27"/>
        <v>2.5116970100555528E-2</v>
      </c>
      <c r="AI51" s="151">
        <f t="shared" si="27"/>
        <v>2.7596989749719393E-2</v>
      </c>
      <c r="AJ51" s="151">
        <f t="shared" si="27"/>
        <v>3.3849357146154467E-2</v>
      </c>
      <c r="AK51" s="151">
        <f t="shared" si="27"/>
        <v>3.4297000306641699E-2</v>
      </c>
      <c r="AL51" s="151">
        <f t="shared" si="27"/>
        <v>3.2244086901278328E-2</v>
      </c>
      <c r="AM51" s="151">
        <f t="shared" si="28"/>
        <v>0</v>
      </c>
      <c r="AN51" s="151">
        <f t="shared" si="28"/>
        <v>0</v>
      </c>
      <c r="AO51" s="151">
        <f t="shared" si="28"/>
        <v>0</v>
      </c>
      <c r="AP51" s="151">
        <f t="shared" si="28"/>
        <v>0</v>
      </c>
      <c r="AQ51" s="151">
        <f t="shared" si="28"/>
        <v>0</v>
      </c>
      <c r="AR51" s="167">
        <f t="shared" si="13"/>
        <v>0</v>
      </c>
      <c r="AS51" s="50">
        <v>1913</v>
      </c>
      <c r="AT51" s="170">
        <f t="shared" si="14"/>
        <v>2.5116970100555528E-2</v>
      </c>
      <c r="AU51" s="170">
        <f t="shared" si="15"/>
        <v>2.7596989749719393E-2</v>
      </c>
      <c r="AV51" s="170">
        <f t="shared" si="16"/>
        <v>3.3849357146154467E-2</v>
      </c>
      <c r="AW51" s="170">
        <f t="shared" si="17"/>
        <v>3.4297000306641699E-2</v>
      </c>
      <c r="AX51" s="170">
        <f t="shared" si="18"/>
        <v>3.2244086901278328E-2</v>
      </c>
      <c r="AY51" s="170">
        <f t="shared" si="19"/>
        <v>4.0069232776898209E-2</v>
      </c>
      <c r="AZ51" s="170">
        <f t="shared" si="20"/>
        <v>8.32373114676805E-3</v>
      </c>
      <c r="BA51" s="170">
        <f t="shared" si="21"/>
        <v>-5.6190225664314586E-3</v>
      </c>
      <c r="BB51" s="170">
        <f t="shared" si="22"/>
        <v>-1.7045820166774545E-2</v>
      </c>
      <c r="BC51" s="170">
        <f t="shared" si="23"/>
        <v>-2.5728121190460237E-2</v>
      </c>
      <c r="BM51" s="50">
        <v>1913</v>
      </c>
      <c r="BN51" s="174">
        <f>'Spending 1870 on'!BI51</f>
        <v>0.23081432819780709</v>
      </c>
      <c r="BO51" s="174">
        <f>'Spending 1870 on'!BJ51</f>
        <v>0.43307223512917903</v>
      </c>
      <c r="BP51" s="174">
        <f t="shared" si="24"/>
        <v>0.95257604928965367</v>
      </c>
      <c r="BQ51" s="174">
        <f t="shared" si="25"/>
        <v>1.3476688076085179</v>
      </c>
    </row>
    <row r="52" spans="1:69">
      <c r="A52" s="50">
        <v>1914</v>
      </c>
      <c r="B52" t="s">
        <v>187</v>
      </c>
      <c r="C52" t="s">
        <v>93</v>
      </c>
      <c r="D52" s="127">
        <f>'Spending 1870 on'!BA52</f>
        <v>9.173567382214394E-2</v>
      </c>
      <c r="E52" s="127">
        <f>'Spending 1870 on'!BB52</f>
        <v>5.2565748597724761E-2</v>
      </c>
      <c r="F52" s="127">
        <f>'Spending 1870 on'!BC52</f>
        <v>4.1133286267400454E-2</v>
      </c>
      <c r="G52" s="127">
        <f>'Spending 1870 on'!BD52</f>
        <v>2.4941698566578952E-2</v>
      </c>
      <c r="H52" s="127">
        <f>'Spending 1870 on'!BE52</f>
        <v>9.5334612948926624E-3</v>
      </c>
      <c r="I52" s="127">
        <f>'Spending 1870 on'!BF52</f>
        <v>0</v>
      </c>
      <c r="K52" s="131">
        <f>'Spending 1870 on'!H52</f>
        <v>24334390</v>
      </c>
      <c r="L52" s="131">
        <f>'Spending 1870 on'!K52</f>
        <v>11065619819.879313</v>
      </c>
      <c r="M52" s="133">
        <f t="shared" si="5"/>
        <v>2.1990986854874077E-3</v>
      </c>
      <c r="N52" s="136">
        <f t="shared" si="6"/>
        <v>0</v>
      </c>
      <c r="O52" s="50">
        <v>1914</v>
      </c>
      <c r="Q52" s="50">
        <v>1914</v>
      </c>
      <c r="R52" t="s">
        <v>125</v>
      </c>
      <c r="S52" s="139">
        <v>0</v>
      </c>
      <c r="T52" s="149">
        <v>1.8539999999999999E-8</v>
      </c>
      <c r="U52" s="139">
        <v>0</v>
      </c>
      <c r="V52" s="139">
        <v>1.1329999999999998E-8</v>
      </c>
      <c r="W52" s="139">
        <v>2.501E-8</v>
      </c>
      <c r="Y52" s="148">
        <f t="shared" si="7"/>
        <v>0</v>
      </c>
      <c r="Z52" s="148">
        <f t="shared" si="8"/>
        <v>1</v>
      </c>
      <c r="AA52" s="148">
        <f t="shared" si="9"/>
        <v>0</v>
      </c>
      <c r="AC52">
        <f t="shared" si="26"/>
        <v>0</v>
      </c>
      <c r="AD52">
        <f t="shared" si="26"/>
        <v>0</v>
      </c>
      <c r="AE52">
        <f t="shared" si="26"/>
        <v>0</v>
      </c>
      <c r="AF52">
        <f t="shared" si="26"/>
        <v>0</v>
      </c>
      <c r="AG52" s="150">
        <f t="shared" si="26"/>
        <v>0</v>
      </c>
      <c r="AH52" s="151">
        <f t="shared" si="27"/>
        <v>3.6076490561196453E-2</v>
      </c>
      <c r="AI52" s="151">
        <f t="shared" si="27"/>
        <v>3.9638640179818767E-2</v>
      </c>
      <c r="AJ52" s="151">
        <f t="shared" si="27"/>
        <v>4.8619161017307573E-2</v>
      </c>
      <c r="AK52" s="151">
        <f t="shared" si="27"/>
        <v>4.9262128468773578E-2</v>
      </c>
      <c r="AL52" s="151">
        <f t="shared" si="27"/>
        <v>4.6313448321644392E-2</v>
      </c>
      <c r="AM52" s="151">
        <f t="shared" si="28"/>
        <v>0</v>
      </c>
      <c r="AN52" s="151">
        <f t="shared" si="28"/>
        <v>0</v>
      </c>
      <c r="AO52" s="151">
        <f t="shared" si="28"/>
        <v>0</v>
      </c>
      <c r="AP52" s="151">
        <f t="shared" si="28"/>
        <v>0</v>
      </c>
      <c r="AQ52" s="151">
        <f t="shared" si="28"/>
        <v>0</v>
      </c>
      <c r="AR52" s="167">
        <f t="shared" si="13"/>
        <v>0</v>
      </c>
      <c r="AS52" s="50">
        <v>1914</v>
      </c>
      <c r="AT52" s="170">
        <f t="shared" si="14"/>
        <v>3.6076490561196453E-2</v>
      </c>
      <c r="AU52" s="170">
        <f t="shared" si="15"/>
        <v>3.9638640179818767E-2</v>
      </c>
      <c r="AV52" s="170">
        <f t="shared" si="16"/>
        <v>4.8619161017307573E-2</v>
      </c>
      <c r="AW52" s="170">
        <f t="shared" si="17"/>
        <v>4.9262128468773578E-2</v>
      </c>
      <c r="AX52" s="170">
        <f t="shared" si="18"/>
        <v>4.6313448321644392E-2</v>
      </c>
      <c r="AY52" s="170">
        <f t="shared" si="19"/>
        <v>5.5659183260947487E-2</v>
      </c>
      <c r="AZ52" s="170">
        <f t="shared" si="20"/>
        <v>1.2927108417905994E-2</v>
      </c>
      <c r="BA52" s="170">
        <f t="shared" si="21"/>
        <v>-7.485874749907119E-3</v>
      </c>
      <c r="BB52" s="170">
        <f t="shared" si="22"/>
        <v>-2.4320429902194626E-2</v>
      </c>
      <c r="BC52" s="170">
        <f t="shared" si="23"/>
        <v>-3.6779987026751726E-2</v>
      </c>
      <c r="BM52" s="50">
        <v>1914</v>
      </c>
      <c r="BN52" s="174">
        <f>'Spending 1870 on'!BI52</f>
        <v>0.23176998873654933</v>
      </c>
      <c r="BO52" s="174">
        <f>'Spending 1870 on'!BJ52</f>
        <v>0.44838920949279987</v>
      </c>
      <c r="BP52" s="174">
        <f t="shared" si="24"/>
        <v>0.95257604928965378</v>
      </c>
      <c r="BQ52" s="174">
        <f t="shared" si="25"/>
        <v>1.3476688076085179</v>
      </c>
    </row>
    <row r="53" spans="1:69" ht="16" thickBot="1">
      <c r="A53" s="50">
        <v>1915</v>
      </c>
      <c r="B53" s="21" t="s">
        <v>187</v>
      </c>
      <c r="C53" t="s">
        <v>93</v>
      </c>
      <c r="D53" s="127"/>
      <c r="E53" s="127"/>
      <c r="F53" s="127"/>
      <c r="G53" s="127"/>
      <c r="H53" s="127"/>
      <c r="I53" s="127"/>
      <c r="J53" s="127"/>
      <c r="K53" s="127"/>
      <c r="L53" s="131">
        <f>'Spending 1870 on'!K53</f>
        <v>11957641255.833349</v>
      </c>
      <c r="M53" s="133">
        <f t="shared" si="5"/>
        <v>0</v>
      </c>
      <c r="N53" s="136">
        <f t="shared" si="6"/>
        <v>0</v>
      </c>
      <c r="O53" s="50">
        <v>1915</v>
      </c>
      <c r="Q53" s="50">
        <v>1915</v>
      </c>
      <c r="R53" t="s">
        <v>125</v>
      </c>
      <c r="S53" s="139">
        <v>0</v>
      </c>
      <c r="T53" s="149">
        <v>1.721E-8</v>
      </c>
      <c r="U53" s="139">
        <v>0</v>
      </c>
      <c r="V53" s="139">
        <v>2.5399999999999991E-9</v>
      </c>
      <c r="W53" s="139">
        <v>2.372E-8</v>
      </c>
      <c r="Y53" s="148">
        <f t="shared" si="7"/>
        <v>0</v>
      </c>
      <c r="Z53" s="148">
        <f t="shared" si="8"/>
        <v>1</v>
      </c>
      <c r="AA53" s="148">
        <f t="shared" si="9"/>
        <v>0</v>
      </c>
      <c r="AS53" s="50">
        <v>1915</v>
      </c>
      <c r="AY53"/>
      <c r="AZ53"/>
      <c r="BA53"/>
      <c r="BB53"/>
      <c r="BC53"/>
      <c r="BM53" s="50">
        <v>1915</v>
      </c>
      <c r="BN53" s="174"/>
      <c r="BO53" s="174"/>
      <c r="BP53" s="174"/>
      <c r="BQ53" s="174"/>
    </row>
    <row r="54" spans="1:69">
      <c r="A54" s="50">
        <v>1916</v>
      </c>
      <c r="B54" t="s">
        <v>185</v>
      </c>
      <c r="C54" t="s">
        <v>93</v>
      </c>
      <c r="D54" s="127"/>
      <c r="E54" s="127"/>
      <c r="F54" s="127"/>
      <c r="G54" s="127"/>
      <c r="H54" s="127"/>
      <c r="I54" s="127"/>
      <c r="J54" s="127"/>
      <c r="K54" s="127"/>
      <c r="L54" s="131">
        <f>'Spending 1870 on'!K54</f>
        <v>5632301170.2305241</v>
      </c>
      <c r="M54" s="133">
        <f t="shared" si="5"/>
        <v>0</v>
      </c>
      <c r="N54" s="136">
        <f t="shared" si="6"/>
        <v>0</v>
      </c>
      <c r="O54" s="50">
        <v>1916</v>
      </c>
      <c r="Q54" s="50">
        <v>1916</v>
      </c>
      <c r="R54" t="s">
        <v>125</v>
      </c>
      <c r="S54" s="139">
        <v>0</v>
      </c>
      <c r="T54" s="149">
        <v>1.756E-8</v>
      </c>
      <c r="U54" s="139">
        <v>0</v>
      </c>
      <c r="V54" s="139">
        <v>1.1970000000000001E-8</v>
      </c>
      <c r="W54" s="139">
        <v>2.405E-8</v>
      </c>
      <c r="Y54" s="148">
        <f t="shared" si="7"/>
        <v>0</v>
      </c>
      <c r="Z54" s="148">
        <f t="shared" si="8"/>
        <v>1</v>
      </c>
      <c r="AA54" s="148">
        <f t="shared" si="9"/>
        <v>0</v>
      </c>
      <c r="AS54" s="50">
        <v>1916</v>
      </c>
      <c r="AY54"/>
      <c r="AZ54"/>
      <c r="BA54"/>
      <c r="BB54"/>
      <c r="BC54"/>
      <c r="BM54" s="50">
        <v>1916</v>
      </c>
      <c r="BN54" s="174"/>
      <c r="BO54" s="174"/>
      <c r="BP54" s="174"/>
      <c r="BQ54" s="174"/>
    </row>
    <row r="55" spans="1:69">
      <c r="A55" s="50">
        <v>1917</v>
      </c>
      <c r="B55" t="s">
        <v>185</v>
      </c>
      <c r="C55" t="s">
        <v>93</v>
      </c>
      <c r="D55" s="127">
        <f>'Spending 1870 on'!BA55</f>
        <v>0.55389522218530818</v>
      </c>
      <c r="E55" s="127">
        <f>'Spending 1870 on'!BB55</f>
        <v>0.33503578435881626</v>
      </c>
      <c r="F55" s="127">
        <f>'Spending 1870 on'!BC55</f>
        <v>0.26066605230999995</v>
      </c>
      <c r="G55" s="127">
        <f>'Spending 1870 on'!BD55</f>
        <v>0.15641472361404951</v>
      </c>
      <c r="H55" s="127">
        <f>'Spending 1870 on'!BE55</f>
        <v>6.0747064563270212E-2</v>
      </c>
      <c r="I55" s="127">
        <f>'Spending 1870 on'!BF55</f>
        <v>0</v>
      </c>
      <c r="K55" s="131">
        <f>'Spending 1870 on'!H55</f>
        <v>85140292.760000005</v>
      </c>
      <c r="L55" s="131">
        <f>'Spending 1870 on'!K55</f>
        <v>6229357354.8049068</v>
      </c>
      <c r="M55" s="133">
        <f t="shared" si="5"/>
        <v>1.366758847031444E-2</v>
      </c>
      <c r="N55" s="136">
        <f t="shared" si="6"/>
        <v>0</v>
      </c>
      <c r="O55" s="50">
        <v>1917</v>
      </c>
      <c r="Q55" s="50">
        <v>1917</v>
      </c>
      <c r="R55" t="s">
        <v>125</v>
      </c>
      <c r="S55" s="139">
        <v>0</v>
      </c>
      <c r="T55" s="149">
        <v>1.6960000000000001E-8</v>
      </c>
      <c r="U55" s="139">
        <v>0</v>
      </c>
      <c r="V55" s="139">
        <v>1.3030000000000002E-8</v>
      </c>
      <c r="W55" s="139">
        <v>2.4100000000000001E-8</v>
      </c>
      <c r="Y55" s="148">
        <f t="shared" si="7"/>
        <v>0</v>
      </c>
      <c r="Z55" s="148">
        <f t="shared" si="8"/>
        <v>1</v>
      </c>
      <c r="AA55" s="148">
        <f t="shared" si="9"/>
        <v>0</v>
      </c>
      <c r="AC55">
        <f t="shared" si="26"/>
        <v>0</v>
      </c>
      <c r="AD55">
        <f t="shared" si="26"/>
        <v>0</v>
      </c>
      <c r="AE55">
        <f t="shared" si="26"/>
        <v>0</v>
      </c>
      <c r="AF55">
        <f t="shared" si="26"/>
        <v>0</v>
      </c>
      <c r="AG55" s="150">
        <f t="shared" si="26"/>
        <v>0</v>
      </c>
      <c r="AH55" s="151">
        <f t="shared" si="27"/>
        <v>0.22421850810862112</v>
      </c>
      <c r="AI55" s="151">
        <f t="shared" si="27"/>
        <v>0.24635757598143307</v>
      </c>
      <c r="AJ55" s="151">
        <f t="shared" si="27"/>
        <v>0.30217228946650621</v>
      </c>
      <c r="AK55" s="151">
        <f t="shared" si="27"/>
        <v>0.30616838777006938</v>
      </c>
      <c r="AL55" s="151">
        <f t="shared" si="27"/>
        <v>0.28784208570481418</v>
      </c>
      <c r="AM55" s="151">
        <f t="shared" si="28"/>
        <v>0</v>
      </c>
      <c r="AN55" s="151">
        <f t="shared" si="28"/>
        <v>0</v>
      </c>
      <c r="AO55" s="151">
        <f t="shared" si="28"/>
        <v>0</v>
      </c>
      <c r="AP55" s="151">
        <f t="shared" si="28"/>
        <v>0</v>
      </c>
      <c r="AQ55" s="151">
        <f t="shared" si="28"/>
        <v>0</v>
      </c>
      <c r="AR55" s="167">
        <f t="shared" si="13"/>
        <v>0</v>
      </c>
      <c r="AS55" s="50">
        <v>1917</v>
      </c>
      <c r="AT55" s="170">
        <f t="shared" si="14"/>
        <v>0.22421850810862112</v>
      </c>
      <c r="AU55" s="170">
        <f t="shared" si="15"/>
        <v>0.24635757598143307</v>
      </c>
      <c r="AV55" s="170">
        <f t="shared" si="16"/>
        <v>0.30217228946650621</v>
      </c>
      <c r="AW55" s="170">
        <f t="shared" si="17"/>
        <v>0.30616838777006938</v>
      </c>
      <c r="AX55" s="170">
        <f t="shared" si="18"/>
        <v>0.28784208570481418</v>
      </c>
      <c r="AY55" s="170">
        <f t="shared" si="19"/>
        <v>0.32967671407668708</v>
      </c>
      <c r="AZ55" s="170">
        <f t="shared" si="20"/>
        <v>8.8678208377383189E-2</v>
      </c>
      <c r="BA55" s="170">
        <f t="shared" si="21"/>
        <v>-4.1506237156506254E-2</v>
      </c>
      <c r="BB55" s="170">
        <f t="shared" si="22"/>
        <v>-0.14975366415601987</v>
      </c>
      <c r="BC55" s="170">
        <f t="shared" si="23"/>
        <v>-0.22709502114154395</v>
      </c>
      <c r="BM55" s="50">
        <v>1917</v>
      </c>
      <c r="BN55" s="174">
        <f>'Spending 1870 on'!BI55</f>
        <v>0.23304555397580543</v>
      </c>
      <c r="BO55" s="174">
        <f>'Spending 1870 on'!BJ55</f>
        <v>0.47060534532430565</v>
      </c>
      <c r="BP55" s="174">
        <f t="shared" si="24"/>
        <v>0.95257604928965389</v>
      </c>
      <c r="BQ55" s="174">
        <f t="shared" si="25"/>
        <v>1.3476688076085177</v>
      </c>
    </row>
    <row r="56" spans="1:69">
      <c r="A56" s="50">
        <v>1918</v>
      </c>
      <c r="B56" t="s">
        <v>185</v>
      </c>
      <c r="C56" t="s">
        <v>93</v>
      </c>
      <c r="D56" s="127">
        <f>'Spending 1870 on'!BA56</f>
        <v>0.40180394341413184</v>
      </c>
      <c r="E56" s="127">
        <f>'Spending 1870 on'!BB56</f>
        <v>0.24524221851903055</v>
      </c>
      <c r="F56" s="127">
        <f>'Spending 1870 on'!BC56</f>
        <v>0.1906267453588969</v>
      </c>
      <c r="G56" s="127">
        <f>'Spending 1870 on'!BD56</f>
        <v>0.1141916651200347</v>
      </c>
      <c r="H56" s="127">
        <f>'Spending 1870 on'!BE56</f>
        <v>4.4464250761421381E-2</v>
      </c>
      <c r="I56" s="127">
        <f>'Spending 1870 on'!BF56</f>
        <v>0</v>
      </c>
      <c r="K56" s="131">
        <f>'Spending 1870 on'!H56</f>
        <v>86775850</v>
      </c>
      <c r="L56" s="131">
        <f>'Spending 1870 on'!K56</f>
        <v>8709559332.3899632</v>
      </c>
      <c r="M56" s="133">
        <f t="shared" si="5"/>
        <v>9.9632882317351543E-3</v>
      </c>
      <c r="N56" s="136">
        <f t="shared" si="6"/>
        <v>0</v>
      </c>
      <c r="O56" s="50">
        <v>1918</v>
      </c>
      <c r="Q56" s="50">
        <v>1918</v>
      </c>
      <c r="R56" t="s">
        <v>125</v>
      </c>
      <c r="S56" s="139">
        <v>0</v>
      </c>
      <c r="T56" s="149">
        <v>2.2849999999999996E-8</v>
      </c>
      <c r="U56" s="139">
        <v>0</v>
      </c>
      <c r="V56" s="139">
        <v>1.4710000000000002E-8</v>
      </c>
      <c r="W56" s="139">
        <v>3.0829999999999999E-8</v>
      </c>
      <c r="Y56" s="148">
        <f t="shared" si="7"/>
        <v>0</v>
      </c>
      <c r="Z56" s="148">
        <f t="shared" si="8"/>
        <v>1</v>
      </c>
      <c r="AA56" s="148">
        <f t="shared" si="9"/>
        <v>0</v>
      </c>
      <c r="AC56">
        <f t="shared" si="26"/>
        <v>0</v>
      </c>
      <c r="AD56">
        <f t="shared" si="26"/>
        <v>0</v>
      </c>
      <c r="AE56">
        <f t="shared" si="26"/>
        <v>0</v>
      </c>
      <c r="AF56">
        <f t="shared" si="26"/>
        <v>0</v>
      </c>
      <c r="AG56" s="150">
        <f t="shared" si="26"/>
        <v>0</v>
      </c>
      <c r="AH56" s="151">
        <f t="shared" si="27"/>
        <v>0.16344899672886062</v>
      </c>
      <c r="AI56" s="151">
        <f t="shared" si="27"/>
        <v>0.17958775557998213</v>
      </c>
      <c r="AJ56" s="151">
        <f t="shared" si="27"/>
        <v>0.22027511452639215</v>
      </c>
      <c r="AK56" s="151">
        <f t="shared" si="27"/>
        <v>0.22318815798590388</v>
      </c>
      <c r="AL56" s="151">
        <f t="shared" si="27"/>
        <v>0.20982879835237664</v>
      </c>
      <c r="AM56" s="151">
        <f t="shared" si="28"/>
        <v>0</v>
      </c>
      <c r="AN56" s="151">
        <f t="shared" si="28"/>
        <v>0</v>
      </c>
      <c r="AO56" s="151">
        <f t="shared" si="28"/>
        <v>0</v>
      </c>
      <c r="AP56" s="151">
        <f t="shared" si="28"/>
        <v>0</v>
      </c>
      <c r="AQ56" s="151">
        <f t="shared" si="28"/>
        <v>0</v>
      </c>
      <c r="AR56" s="167">
        <f t="shared" si="13"/>
        <v>0</v>
      </c>
      <c r="AS56" s="50">
        <v>1918</v>
      </c>
      <c r="AT56" s="170">
        <f t="shared" si="14"/>
        <v>0.16344899672886062</v>
      </c>
      <c r="AU56" s="170">
        <f t="shared" si="15"/>
        <v>0.17958775557998213</v>
      </c>
      <c r="AV56" s="170">
        <f t="shared" si="16"/>
        <v>0.22027511452639215</v>
      </c>
      <c r="AW56" s="170">
        <f t="shared" si="17"/>
        <v>0.22318815798590388</v>
      </c>
      <c r="AX56" s="170">
        <f t="shared" si="18"/>
        <v>0.20982879835237664</v>
      </c>
      <c r="AY56" s="170">
        <f t="shared" si="19"/>
        <v>0.23835494668527121</v>
      </c>
      <c r="AZ56" s="170">
        <f t="shared" si="20"/>
        <v>6.5654462939048419E-2</v>
      </c>
      <c r="BA56" s="170">
        <f t="shared" si="21"/>
        <v>-2.9648369167495248E-2</v>
      </c>
      <c r="BB56" s="170">
        <f t="shared" si="22"/>
        <v>-0.10899649286586918</v>
      </c>
      <c r="BC56" s="170">
        <f t="shared" si="23"/>
        <v>-0.16536454759095526</v>
      </c>
      <c r="BM56" s="50">
        <v>1918</v>
      </c>
      <c r="BN56" s="174">
        <f>'Spending 1870 on'!BI56</f>
        <v>0.23325295030195065</v>
      </c>
      <c r="BO56" s="174">
        <f>'Spending 1870 on'!BJ56</f>
        <v>0.47442726355331327</v>
      </c>
      <c r="BP56" s="174">
        <f t="shared" si="24"/>
        <v>0.95257604928965367</v>
      </c>
      <c r="BQ56" s="174">
        <f t="shared" si="25"/>
        <v>1.3476688076085179</v>
      </c>
    </row>
    <row r="57" spans="1:69">
      <c r="A57" s="50">
        <v>1919</v>
      </c>
      <c r="B57" t="s">
        <v>185</v>
      </c>
      <c r="C57" t="s">
        <v>93</v>
      </c>
      <c r="D57" s="127"/>
      <c r="E57" s="127"/>
      <c r="F57" s="127"/>
      <c r="G57" s="127"/>
      <c r="H57" s="127"/>
      <c r="I57" s="127"/>
      <c r="K57"/>
      <c r="L57" s="131">
        <f>'Spending 1870 on'!K57</f>
        <v>8877271553.6722965</v>
      </c>
      <c r="M57" s="133">
        <f t="shared" si="5"/>
        <v>0</v>
      </c>
      <c r="N57" s="136">
        <f t="shared" si="6"/>
        <v>0</v>
      </c>
      <c r="O57" s="50">
        <v>1919</v>
      </c>
      <c r="Q57" s="50">
        <v>1919</v>
      </c>
      <c r="R57" t="s">
        <v>125</v>
      </c>
      <c r="S57" s="139">
        <v>0</v>
      </c>
      <c r="T57" s="149">
        <v>2.8879999999999998E-8</v>
      </c>
      <c r="U57" s="139">
        <v>0</v>
      </c>
      <c r="V57" s="139">
        <v>1.8140000000000002E-8</v>
      </c>
      <c r="W57" s="139">
        <v>3.8959999999999999E-8</v>
      </c>
      <c r="Y57" s="148">
        <f t="shared" si="7"/>
        <v>0</v>
      </c>
      <c r="Z57" s="148">
        <f t="shared" si="8"/>
        <v>1</v>
      </c>
      <c r="AA57" s="148">
        <f t="shared" si="9"/>
        <v>0</v>
      </c>
      <c r="AS57" s="50">
        <v>1919</v>
      </c>
      <c r="AY57"/>
      <c r="AZ57"/>
      <c r="BA57"/>
      <c r="BB57"/>
      <c r="BC57"/>
      <c r="BM57" s="50">
        <v>1919</v>
      </c>
      <c r="BN57" s="174"/>
      <c r="BO57" s="174"/>
      <c r="BP57" s="174"/>
      <c r="BQ57" s="174"/>
    </row>
    <row r="58" spans="1:69">
      <c r="A58" s="50">
        <v>1920</v>
      </c>
      <c r="B58" t="s">
        <v>185</v>
      </c>
      <c r="C58" t="s">
        <v>93</v>
      </c>
      <c r="D58" s="127">
        <f>'Spending 1870 on'!BA58</f>
        <v>0.40077181162211845</v>
      </c>
      <c r="E58" s="127">
        <f>'Spending 1870 on'!BB58</f>
        <v>0.24884009457858675</v>
      </c>
      <c r="F58" s="127">
        <f>'Spending 1870 on'!BC58</f>
        <v>0.19308526350198102</v>
      </c>
      <c r="G58" s="127">
        <f>'Spending 1870 on'!BD58</f>
        <v>0.11529225135687124</v>
      </c>
      <c r="H58" s="127">
        <f>'Spending 1870 on'!BE58</f>
        <v>4.5112996441960991E-2</v>
      </c>
      <c r="I58" s="127">
        <f>'Spending 1870 on'!BF58</f>
        <v>0</v>
      </c>
      <c r="K58" s="131">
        <f>'Spending 1870 on'!H58</f>
        <v>105968778.2</v>
      </c>
      <c r="L58" s="131">
        <f>'Spending 1870 on'!K58</f>
        <v>10564103560.2269</v>
      </c>
      <c r="M58" s="133">
        <f t="shared" si="5"/>
        <v>1.0031024175015184E-2</v>
      </c>
      <c r="N58" s="136">
        <f t="shared" si="6"/>
        <v>0</v>
      </c>
      <c r="O58" s="50">
        <v>1920</v>
      </c>
      <c r="Q58" s="50">
        <v>1920</v>
      </c>
      <c r="R58" t="s">
        <v>125</v>
      </c>
      <c r="S58" s="139">
        <v>0</v>
      </c>
      <c r="T58" s="149">
        <v>3.8880000000000001E-8</v>
      </c>
      <c r="U58" s="139">
        <v>0</v>
      </c>
      <c r="V58" s="139">
        <v>1.9689999999999996E-8</v>
      </c>
      <c r="W58" s="139">
        <v>4.9390000000000001E-8</v>
      </c>
      <c r="Y58" s="148">
        <f t="shared" si="7"/>
        <v>0</v>
      </c>
      <c r="Z58" s="148">
        <f t="shared" si="8"/>
        <v>1</v>
      </c>
      <c r="AA58" s="148">
        <f t="shared" si="9"/>
        <v>0</v>
      </c>
      <c r="AC58">
        <f t="shared" si="26"/>
        <v>0</v>
      </c>
      <c r="AD58">
        <f t="shared" si="26"/>
        <v>0</v>
      </c>
      <c r="AE58">
        <f t="shared" si="26"/>
        <v>0</v>
      </c>
      <c r="AF58">
        <f t="shared" si="26"/>
        <v>0</v>
      </c>
      <c r="AG58" s="150">
        <f t="shared" si="26"/>
        <v>0</v>
      </c>
      <c r="AH58" s="151">
        <f t="shared" si="27"/>
        <v>0.16456021339890931</v>
      </c>
      <c r="AI58" s="151">
        <f t="shared" si="27"/>
        <v>0.18080869245772965</v>
      </c>
      <c r="AJ58" s="151">
        <f t="shared" si="27"/>
        <v>0.22177266657111133</v>
      </c>
      <c r="AK58" s="151">
        <f t="shared" si="27"/>
        <v>0.22470551451102716</v>
      </c>
      <c r="AL58" s="151">
        <f t="shared" si="27"/>
        <v>0.2112553305627409</v>
      </c>
      <c r="AM58" s="151">
        <f t="shared" si="28"/>
        <v>0</v>
      </c>
      <c r="AN58" s="151">
        <f t="shared" si="28"/>
        <v>0</v>
      </c>
      <c r="AO58" s="151">
        <f t="shared" si="28"/>
        <v>0</v>
      </c>
      <c r="AP58" s="151">
        <f t="shared" si="28"/>
        <v>0</v>
      </c>
      <c r="AQ58" s="151">
        <f t="shared" si="28"/>
        <v>0</v>
      </c>
      <c r="AR58" s="167">
        <f t="shared" si="13"/>
        <v>0</v>
      </c>
      <c r="AS58" s="50">
        <v>1920</v>
      </c>
      <c r="AT58" s="170">
        <f t="shared" si="14"/>
        <v>0.16456021339890931</v>
      </c>
      <c r="AU58" s="170">
        <f t="shared" si="15"/>
        <v>0.18080869245772965</v>
      </c>
      <c r="AV58" s="170">
        <f t="shared" si="16"/>
        <v>0.22177266657111133</v>
      </c>
      <c r="AW58" s="170">
        <f t="shared" si="17"/>
        <v>0.22470551451102716</v>
      </c>
      <c r="AX58" s="170">
        <f t="shared" si="18"/>
        <v>0.2112553305627409</v>
      </c>
      <c r="AY58" s="170">
        <f t="shared" si="19"/>
        <v>0.23621159822320914</v>
      </c>
      <c r="AZ58" s="170">
        <f t="shared" si="20"/>
        <v>6.8031402120857093E-2</v>
      </c>
      <c r="BA58" s="170">
        <f t="shared" si="21"/>
        <v>-2.8687403069130313E-2</v>
      </c>
      <c r="BB58" s="170">
        <f t="shared" si="22"/>
        <v>-0.10941326315415592</v>
      </c>
      <c r="BC58" s="170">
        <f t="shared" si="23"/>
        <v>-0.16614233412077992</v>
      </c>
      <c r="BM58" s="50">
        <v>1920</v>
      </c>
      <c r="BN58" s="174">
        <f>'Spending 1870 on'!BI58</f>
        <v>0.23364287685009238</v>
      </c>
      <c r="BO58" s="174">
        <f>'Spending 1870 on'!BJ58</f>
        <v>0.48178354340958024</v>
      </c>
      <c r="BP58" s="174">
        <f t="shared" si="24"/>
        <v>0.95257604928965378</v>
      </c>
      <c r="BQ58" s="174">
        <f t="shared" si="25"/>
        <v>1.3476688076085177</v>
      </c>
    </row>
    <row r="59" spans="1:69">
      <c r="A59" s="50">
        <v>1921</v>
      </c>
      <c r="B59" t="s">
        <v>185</v>
      </c>
      <c r="C59" t="s">
        <v>93</v>
      </c>
      <c r="D59" s="127">
        <f>'Spending 1870 on'!BA59</f>
        <v>0.46323961215951759</v>
      </c>
      <c r="E59" s="127">
        <f>'Spending 1870 on'!BB59</f>
        <v>0.28760857016182406</v>
      </c>
      <c r="F59" s="127">
        <f>'Spending 1870 on'!BC59</f>
        <v>0.2231687267818856</v>
      </c>
      <c r="G59" s="127">
        <f>'Spending 1870 on'!BD59</f>
        <v>0.13325680254734198</v>
      </c>
      <c r="H59" s="127">
        <f>'Spending 1870 on'!BE59</f>
        <v>5.214146913042339E-2</v>
      </c>
      <c r="I59" s="127">
        <f>'Spending 1870 on'!BF59</f>
        <v>0</v>
      </c>
      <c r="K59" s="131">
        <f>'Spending 1870 on'!H59</f>
        <v>105921670.2</v>
      </c>
      <c r="L59" s="131">
        <f>'Spending 1870 on'!K59</f>
        <v>9135784312.2814903</v>
      </c>
      <c r="M59" s="133">
        <f t="shared" si="5"/>
        <v>1.1594151807809925E-2</v>
      </c>
      <c r="N59" s="136">
        <f t="shared" si="6"/>
        <v>0</v>
      </c>
      <c r="O59" s="50">
        <v>1921</v>
      </c>
      <c r="Q59" s="50">
        <v>1921</v>
      </c>
      <c r="R59" t="s">
        <v>125</v>
      </c>
      <c r="S59" s="139">
        <v>0</v>
      </c>
      <c r="T59" s="149">
        <v>3.3070000000000004E-8</v>
      </c>
      <c r="U59" s="139">
        <v>0</v>
      </c>
      <c r="V59" s="139">
        <v>2.147E-8</v>
      </c>
      <c r="W59" s="139">
        <v>4.5650000000000002E-8</v>
      </c>
      <c r="Y59" s="148">
        <f t="shared" si="7"/>
        <v>0</v>
      </c>
      <c r="Z59" s="148">
        <f t="shared" si="8"/>
        <v>1</v>
      </c>
      <c r="AA59" s="148">
        <f t="shared" si="9"/>
        <v>0</v>
      </c>
      <c r="AC59">
        <f t="shared" si="26"/>
        <v>0</v>
      </c>
      <c r="AD59">
        <f t="shared" si="26"/>
        <v>0</v>
      </c>
      <c r="AE59">
        <f t="shared" si="26"/>
        <v>0</v>
      </c>
      <c r="AF59">
        <f t="shared" si="26"/>
        <v>0</v>
      </c>
      <c r="AG59" s="150">
        <f t="shared" si="26"/>
        <v>0</v>
      </c>
      <c r="AH59" s="151">
        <f t="shared" si="27"/>
        <v>0.19020351884155071</v>
      </c>
      <c r="AI59" s="151">
        <f t="shared" si="27"/>
        <v>0.20898398727300066</v>
      </c>
      <c r="AJ59" s="151">
        <f t="shared" si="27"/>
        <v>0.25633134944013691</v>
      </c>
      <c r="AK59" s="151">
        <f t="shared" si="27"/>
        <v>0.25972122106753287</v>
      </c>
      <c r="AL59" s="151">
        <f t="shared" si="27"/>
        <v>0.24417510415877133</v>
      </c>
      <c r="AM59" s="151">
        <f t="shared" si="28"/>
        <v>0</v>
      </c>
      <c r="AN59" s="151">
        <f t="shared" si="28"/>
        <v>0</v>
      </c>
      <c r="AO59" s="151">
        <f t="shared" si="28"/>
        <v>0</v>
      </c>
      <c r="AP59" s="151">
        <f t="shared" si="28"/>
        <v>0</v>
      </c>
      <c r="AQ59" s="151">
        <f t="shared" si="28"/>
        <v>0</v>
      </c>
      <c r="AR59" s="167">
        <f t="shared" si="13"/>
        <v>0</v>
      </c>
      <c r="AS59" s="50">
        <v>1921</v>
      </c>
      <c r="AT59" s="170">
        <f t="shared" si="14"/>
        <v>0.19020351884155071</v>
      </c>
      <c r="AU59" s="170">
        <f t="shared" si="15"/>
        <v>0.20898398727300066</v>
      </c>
      <c r="AV59" s="170">
        <f t="shared" si="16"/>
        <v>0.25633134944013691</v>
      </c>
      <c r="AW59" s="170">
        <f t="shared" si="17"/>
        <v>0.25972122106753287</v>
      </c>
      <c r="AX59" s="170">
        <f t="shared" si="18"/>
        <v>0.24417510415877133</v>
      </c>
      <c r="AY59" s="170">
        <f t="shared" si="19"/>
        <v>0.27303609331796685</v>
      </c>
      <c r="AZ59" s="170">
        <f t="shared" si="20"/>
        <v>7.8624582888823402E-2</v>
      </c>
      <c r="BA59" s="170">
        <f t="shared" si="21"/>
        <v>-3.3162622658251317E-2</v>
      </c>
      <c r="BB59" s="170">
        <f t="shared" si="22"/>
        <v>-0.12646441852019089</v>
      </c>
      <c r="BC59" s="170">
        <f t="shared" si="23"/>
        <v>-0.19203363502834794</v>
      </c>
      <c r="BM59" s="50">
        <v>1921</v>
      </c>
      <c r="BN59" s="174">
        <f>'Spending 1870 on'!BI59</f>
        <v>0.2336414688666659</v>
      </c>
      <c r="BO59" s="174">
        <f>'Spending 1870 on'!BJ59</f>
        <v>0.48175657030175767</v>
      </c>
      <c r="BP59" s="174">
        <f t="shared" si="24"/>
        <v>0.95257604928965378</v>
      </c>
      <c r="BQ59" s="174">
        <f t="shared" si="25"/>
        <v>1.3476688076085179</v>
      </c>
    </row>
    <row r="60" spans="1:69">
      <c r="A60" s="50">
        <v>1922</v>
      </c>
      <c r="B60" t="s">
        <v>185</v>
      </c>
      <c r="C60" t="s">
        <v>93</v>
      </c>
      <c r="D60" s="127"/>
      <c r="E60" s="127"/>
      <c r="F60" s="127"/>
      <c r="G60" s="127"/>
      <c r="H60" s="127"/>
      <c r="I60" s="127"/>
      <c r="K60"/>
      <c r="L60" s="131">
        <f>'Spending 1870 on'!K60</f>
        <v>8643635796.3541584</v>
      </c>
      <c r="M60" s="133">
        <f t="shared" si="5"/>
        <v>0</v>
      </c>
      <c r="N60" s="136">
        <f t="shared" si="6"/>
        <v>0</v>
      </c>
      <c r="O60" s="50">
        <v>1922</v>
      </c>
      <c r="Q60" s="50">
        <v>1922</v>
      </c>
      <c r="R60" t="s">
        <v>125</v>
      </c>
      <c r="S60" s="139">
        <v>0</v>
      </c>
      <c r="T60" s="149">
        <v>3.3689999999999999E-8</v>
      </c>
      <c r="U60" s="139">
        <v>0</v>
      </c>
      <c r="V60" s="139">
        <v>1.9239999999999999E-8</v>
      </c>
      <c r="W60" s="139">
        <v>4.3889999999999998E-8</v>
      </c>
      <c r="Y60" s="148">
        <f t="shared" si="7"/>
        <v>0</v>
      </c>
      <c r="Z60" s="148">
        <f t="shared" si="8"/>
        <v>1</v>
      </c>
      <c r="AA60" s="148">
        <f t="shared" si="9"/>
        <v>0</v>
      </c>
      <c r="AS60" s="50">
        <v>1922</v>
      </c>
      <c r="AY60"/>
      <c r="AZ60"/>
      <c r="BA60"/>
      <c r="BB60"/>
      <c r="BC60"/>
      <c r="BM60" s="50">
        <v>1922</v>
      </c>
      <c r="BN60" s="174"/>
      <c r="BO60" s="174"/>
      <c r="BP60" s="174"/>
      <c r="BQ60" s="174"/>
    </row>
    <row r="61" spans="1:69">
      <c r="A61" s="50">
        <v>1923</v>
      </c>
      <c r="B61" t="s">
        <v>185</v>
      </c>
      <c r="C61" t="s">
        <v>93</v>
      </c>
      <c r="D61" s="127">
        <f>'Spending 1870 on'!BA61</f>
        <v>0.48408352784881808</v>
      </c>
      <c r="E61" s="127">
        <f>'Spending 1870 on'!BB61</f>
        <v>0.29865649910047504</v>
      </c>
      <c r="F61" s="127">
        <f>'Spending 1870 on'!BC61</f>
        <v>0.23189017159784964</v>
      </c>
      <c r="G61" s="127">
        <f>'Spending 1870 on'!BD61</f>
        <v>0.13862860301481963</v>
      </c>
      <c r="H61" s="127">
        <f>'Spending 1870 on'!BE61</f>
        <v>5.4145957546471002E-2</v>
      </c>
      <c r="I61" s="127">
        <f>'Spending 1870 on'!BF61</f>
        <v>0</v>
      </c>
      <c r="K61" s="131">
        <f>'Spending 1870 on'!H61</f>
        <v>116732314.78</v>
      </c>
      <c r="L61" s="131">
        <f>'Spending 1870 on'!K61</f>
        <v>9668035006.4378567</v>
      </c>
      <c r="M61" s="133">
        <f t="shared" si="5"/>
        <v>1.2074047591084332E-2</v>
      </c>
      <c r="N61" s="136">
        <f t="shared" si="6"/>
        <v>0</v>
      </c>
      <c r="O61" s="50">
        <v>1923</v>
      </c>
      <c r="Q61" s="50">
        <v>1923</v>
      </c>
      <c r="R61" t="s">
        <v>125</v>
      </c>
      <c r="S61" s="139">
        <v>0</v>
      </c>
      <c r="T61" s="149">
        <v>4.1819999999999993E-8</v>
      </c>
      <c r="U61" s="139">
        <v>0</v>
      </c>
      <c r="V61" s="139">
        <v>2.1069999999999999E-8</v>
      </c>
      <c r="W61" s="139">
        <v>5.2439999999999998E-8</v>
      </c>
      <c r="Y61" s="148">
        <f t="shared" si="7"/>
        <v>0</v>
      </c>
      <c r="Z61" s="148">
        <f t="shared" si="8"/>
        <v>1</v>
      </c>
      <c r="AA61" s="148">
        <f t="shared" si="9"/>
        <v>0</v>
      </c>
      <c r="AC61">
        <f t="shared" si="26"/>
        <v>0</v>
      </c>
      <c r="AD61">
        <f t="shared" si="26"/>
        <v>0</v>
      </c>
      <c r="AE61">
        <f t="shared" si="26"/>
        <v>0</v>
      </c>
      <c r="AF61">
        <f t="shared" si="26"/>
        <v>0</v>
      </c>
      <c r="AG61" s="150">
        <f t="shared" si="26"/>
        <v>0</v>
      </c>
      <c r="AH61" s="151">
        <f t="shared" si="27"/>
        <v>0.19807626953250931</v>
      </c>
      <c r="AI61" s="151">
        <f t="shared" si="27"/>
        <v>0.21763408397059855</v>
      </c>
      <c r="AJ61" s="151">
        <f t="shared" si="27"/>
        <v>0.26694120997642024</v>
      </c>
      <c r="AK61" s="151">
        <f t="shared" si="27"/>
        <v>0.27047139243696677</v>
      </c>
      <c r="AL61" s="151">
        <f t="shared" si="27"/>
        <v>0.25428180319193827</v>
      </c>
      <c r="AM61" s="151">
        <f t="shared" si="28"/>
        <v>0</v>
      </c>
      <c r="AN61" s="151">
        <f t="shared" si="28"/>
        <v>0</v>
      </c>
      <c r="AO61" s="151">
        <f t="shared" si="28"/>
        <v>0</v>
      </c>
      <c r="AP61" s="151">
        <f t="shared" si="28"/>
        <v>0</v>
      </c>
      <c r="AQ61" s="151">
        <f t="shared" si="28"/>
        <v>0</v>
      </c>
      <c r="AR61" s="167">
        <f t="shared" si="13"/>
        <v>0</v>
      </c>
      <c r="AS61" s="50">
        <v>1923</v>
      </c>
      <c r="AT61" s="170">
        <f t="shared" si="14"/>
        <v>0.19807626953250931</v>
      </c>
      <c r="AU61" s="170">
        <f t="shared" si="15"/>
        <v>0.21763408397059855</v>
      </c>
      <c r="AV61" s="170">
        <f t="shared" si="16"/>
        <v>0.26694120997642024</v>
      </c>
      <c r="AW61" s="170">
        <f t="shared" si="17"/>
        <v>0.27047139243696677</v>
      </c>
      <c r="AX61" s="170">
        <f t="shared" si="18"/>
        <v>0.25428180319193827</v>
      </c>
      <c r="AY61" s="170">
        <f t="shared" si="19"/>
        <v>0.2860072583163088</v>
      </c>
      <c r="AZ61" s="170">
        <f t="shared" si="20"/>
        <v>8.1022415129876485E-2</v>
      </c>
      <c r="BA61" s="170">
        <f t="shared" si="21"/>
        <v>-3.5051038378570598E-2</v>
      </c>
      <c r="BB61" s="170">
        <f t="shared" si="22"/>
        <v>-0.13184278942214714</v>
      </c>
      <c r="BC61" s="170">
        <f t="shared" si="23"/>
        <v>-0.20013584564546727</v>
      </c>
      <c r="BM61" s="50">
        <v>1923</v>
      </c>
      <c r="BN61" s="174">
        <f>'Spending 1870 on'!BI61</f>
        <v>0.23349828573318071</v>
      </c>
      <c r="BO61" s="174">
        <f>'Spending 1870 on'!BJ61</f>
        <v>0.47902925478238995</v>
      </c>
      <c r="BP61" s="174">
        <f t="shared" si="24"/>
        <v>0.95257604928965367</v>
      </c>
      <c r="BQ61" s="174">
        <f t="shared" si="25"/>
        <v>1.3476688076085179</v>
      </c>
    </row>
    <row r="62" spans="1:69">
      <c r="A62" s="50">
        <v>1924</v>
      </c>
      <c r="B62" t="s">
        <v>185</v>
      </c>
      <c r="C62" t="s">
        <v>93</v>
      </c>
      <c r="D62" s="127"/>
      <c r="E62" s="127"/>
      <c r="F62" s="127"/>
      <c r="G62" s="127"/>
      <c r="H62" s="127"/>
      <c r="I62" s="127"/>
      <c r="K62"/>
      <c r="L62" s="131">
        <f>'Spending 1870 on'!K62</f>
        <v>10909207966.306129</v>
      </c>
      <c r="M62" s="133">
        <f t="shared" si="5"/>
        <v>0</v>
      </c>
      <c r="N62" s="136">
        <f t="shared" si="6"/>
        <v>0</v>
      </c>
      <c r="O62" s="50">
        <v>1924</v>
      </c>
      <c r="Q62" s="50">
        <v>1924</v>
      </c>
      <c r="R62" t="s">
        <v>125</v>
      </c>
      <c r="S62" s="139">
        <v>0</v>
      </c>
      <c r="T62" s="149">
        <v>4.4059999999999999E-8</v>
      </c>
      <c r="U62" s="139">
        <v>0</v>
      </c>
      <c r="V62" s="139">
        <v>2.2090000000000005E-8</v>
      </c>
      <c r="W62" s="139">
        <v>5.7760000000000002E-8</v>
      </c>
      <c r="Y62" s="148">
        <f t="shared" si="7"/>
        <v>0</v>
      </c>
      <c r="Z62" s="148">
        <f t="shared" si="8"/>
        <v>1</v>
      </c>
      <c r="AA62" s="148">
        <f t="shared" si="9"/>
        <v>0</v>
      </c>
      <c r="AS62" s="50">
        <v>1924</v>
      </c>
      <c r="AY62"/>
      <c r="AZ62"/>
      <c r="BA62"/>
      <c r="BB62"/>
      <c r="BC62"/>
      <c r="BM62" s="50">
        <v>1924</v>
      </c>
      <c r="BN62" s="174"/>
      <c r="BO62" s="174"/>
      <c r="BP62" s="174"/>
      <c r="BQ62" s="174"/>
    </row>
    <row r="63" spans="1:69">
      <c r="A63" s="50">
        <v>1925</v>
      </c>
      <c r="B63" t="s">
        <v>185</v>
      </c>
      <c r="C63" t="s">
        <v>93</v>
      </c>
      <c r="D63" s="127"/>
      <c r="E63" s="127"/>
      <c r="F63" s="127"/>
      <c r="G63" s="127"/>
      <c r="H63" s="127"/>
      <c r="I63" s="127"/>
      <c r="K63"/>
      <c r="L63" s="131">
        <f>'Spending 1870 on'!K63</f>
        <v>10790444479.815981</v>
      </c>
      <c r="M63" s="133">
        <f t="shared" si="5"/>
        <v>0</v>
      </c>
      <c r="N63" s="136">
        <f t="shared" si="6"/>
        <v>0</v>
      </c>
      <c r="O63" s="50">
        <v>1925</v>
      </c>
      <c r="Q63" s="50">
        <v>1925</v>
      </c>
      <c r="R63" t="s">
        <v>125</v>
      </c>
      <c r="S63" s="139">
        <v>0</v>
      </c>
      <c r="T63" s="149">
        <v>5.1200000000000002E-8</v>
      </c>
      <c r="U63" s="139">
        <v>0</v>
      </c>
      <c r="V63" s="139">
        <v>2.3319999999999993E-8</v>
      </c>
      <c r="W63" s="139">
        <v>6.4329999999999994E-8</v>
      </c>
      <c r="Y63" s="148">
        <f t="shared" si="7"/>
        <v>0</v>
      </c>
      <c r="Z63" s="148">
        <f t="shared" si="8"/>
        <v>1</v>
      </c>
      <c r="AA63" s="148">
        <f t="shared" si="9"/>
        <v>0</v>
      </c>
      <c r="AS63" s="50">
        <v>1925</v>
      </c>
      <c r="AY63"/>
      <c r="AZ63"/>
      <c r="BA63"/>
      <c r="BB63"/>
      <c r="BC63"/>
      <c r="BM63" s="50">
        <v>1925</v>
      </c>
      <c r="BN63" s="174"/>
      <c r="BO63" s="174"/>
      <c r="BP63" s="174"/>
      <c r="BQ63" s="174"/>
    </row>
    <row r="64" spans="1:69">
      <c r="A64" s="50">
        <v>1926</v>
      </c>
      <c r="B64" t="s">
        <v>185</v>
      </c>
      <c r="C64" t="s">
        <v>93</v>
      </c>
      <c r="D64" s="127"/>
      <c r="E64" s="127"/>
      <c r="F64" s="127"/>
      <c r="G64" s="127"/>
      <c r="H64" s="127"/>
      <c r="I64" s="127"/>
      <c r="K64"/>
      <c r="L64" s="131">
        <f>'Spending 1870 on'!K64</f>
        <v>10590933926.456394</v>
      </c>
      <c r="M64" s="133">
        <f t="shared" si="5"/>
        <v>0</v>
      </c>
      <c r="N64" s="136">
        <f t="shared" si="6"/>
        <v>0</v>
      </c>
      <c r="O64" s="50">
        <v>1926</v>
      </c>
      <c r="Q64" s="50">
        <v>1926</v>
      </c>
      <c r="R64" t="s">
        <v>125</v>
      </c>
      <c r="S64" s="139">
        <v>0</v>
      </c>
      <c r="T64" s="149">
        <v>4.7109999999999996E-8</v>
      </c>
      <c r="U64" s="139">
        <v>0</v>
      </c>
      <c r="V64" s="139">
        <v>2.5359999999999997E-8</v>
      </c>
      <c r="W64" s="139">
        <v>6.1929999999999999E-8</v>
      </c>
      <c r="Y64" s="148">
        <f t="shared" si="7"/>
        <v>0</v>
      </c>
      <c r="Z64" s="148">
        <f t="shared" si="8"/>
        <v>1</v>
      </c>
      <c r="AA64" s="148">
        <f t="shared" si="9"/>
        <v>0</v>
      </c>
      <c r="AS64" s="50">
        <v>1926</v>
      </c>
      <c r="AY64"/>
      <c r="AZ64"/>
      <c r="BA64"/>
      <c r="BB64"/>
      <c r="BC64"/>
      <c r="BM64" s="50">
        <v>1926</v>
      </c>
      <c r="BN64" s="174"/>
      <c r="BO64" s="174"/>
      <c r="BP64" s="174"/>
      <c r="BQ64" s="174"/>
    </row>
    <row r="65" spans="1:69">
      <c r="A65" s="50">
        <v>1927</v>
      </c>
      <c r="B65" t="s">
        <v>185</v>
      </c>
      <c r="C65" t="s">
        <v>93</v>
      </c>
      <c r="D65" s="127"/>
      <c r="E65" s="127"/>
      <c r="F65" s="127"/>
      <c r="G65" s="127"/>
      <c r="H65" s="127"/>
      <c r="I65" s="127"/>
      <c r="K65"/>
      <c r="L65" s="131">
        <f>'Spending 1870 on'!K65</f>
        <v>11175964019.416952</v>
      </c>
      <c r="M65" s="133">
        <f t="shared" si="5"/>
        <v>0</v>
      </c>
      <c r="N65" s="136">
        <f t="shared" si="6"/>
        <v>0</v>
      </c>
      <c r="O65" s="50">
        <v>1927</v>
      </c>
      <c r="Q65" s="50">
        <v>1927</v>
      </c>
      <c r="R65" t="s">
        <v>125</v>
      </c>
      <c r="S65" s="139">
        <v>0</v>
      </c>
      <c r="T65" s="149">
        <v>4.9169999999999996E-8</v>
      </c>
      <c r="U65" s="139">
        <v>0</v>
      </c>
      <c r="V65" s="139">
        <v>2.747E-8</v>
      </c>
      <c r="W65" s="139">
        <v>6.5839999999999999E-8</v>
      </c>
      <c r="Y65" s="148">
        <f t="shared" si="7"/>
        <v>0</v>
      </c>
      <c r="Z65" s="148">
        <f t="shared" si="8"/>
        <v>1</v>
      </c>
      <c r="AA65" s="148">
        <f t="shared" si="9"/>
        <v>0</v>
      </c>
      <c r="AS65" s="50">
        <v>1927</v>
      </c>
      <c r="AY65"/>
      <c r="AZ65"/>
      <c r="BA65"/>
      <c r="BB65"/>
      <c r="BC65"/>
      <c r="BM65" s="50">
        <v>1927</v>
      </c>
      <c r="BN65" s="174"/>
      <c r="BO65" s="174"/>
      <c r="BP65" s="174"/>
      <c r="BQ65" s="174"/>
    </row>
    <row r="66" spans="1:69">
      <c r="A66" s="50">
        <v>1928</v>
      </c>
      <c r="B66" t="s">
        <v>185</v>
      </c>
      <c r="C66" t="s">
        <v>93</v>
      </c>
      <c r="D66" s="127"/>
      <c r="E66" s="127"/>
      <c r="F66" s="127"/>
      <c r="G66" s="127"/>
      <c r="H66" s="127"/>
      <c r="I66" s="127"/>
      <c r="K66"/>
      <c r="L66" s="131">
        <f>'Spending 1870 on'!K66</f>
        <v>11836842437.359375</v>
      </c>
      <c r="M66" s="133">
        <f t="shared" si="5"/>
        <v>0</v>
      </c>
      <c r="N66" s="136">
        <f t="shared" si="6"/>
        <v>0</v>
      </c>
      <c r="O66" s="50">
        <v>1928</v>
      </c>
      <c r="Q66" s="50">
        <v>1928</v>
      </c>
      <c r="R66" t="s">
        <v>125</v>
      </c>
      <c r="S66" s="139">
        <v>0</v>
      </c>
      <c r="T66" s="149">
        <v>5.4329999999999997E-8</v>
      </c>
      <c r="U66" s="139">
        <v>0</v>
      </c>
      <c r="V66" s="139">
        <v>2.7139999999999997E-8</v>
      </c>
      <c r="W66" s="139">
        <v>7.0290000000000003E-8</v>
      </c>
      <c r="Y66" s="148">
        <f t="shared" si="7"/>
        <v>0</v>
      </c>
      <c r="Z66" s="148">
        <f t="shared" si="8"/>
        <v>1</v>
      </c>
      <c r="AA66" s="148">
        <f t="shared" si="9"/>
        <v>0</v>
      </c>
      <c r="AS66" s="50">
        <v>1928</v>
      </c>
      <c r="AY66"/>
      <c r="AZ66"/>
      <c r="BA66"/>
      <c r="BB66"/>
      <c r="BC66"/>
      <c r="BM66" s="50">
        <v>1928</v>
      </c>
      <c r="BN66" s="174"/>
      <c r="BO66" s="174"/>
      <c r="BP66" s="174"/>
      <c r="BQ66" s="174"/>
    </row>
    <row r="67" spans="1:69">
      <c r="A67" s="50">
        <v>1929</v>
      </c>
      <c r="B67" t="s">
        <v>185</v>
      </c>
      <c r="C67" t="s">
        <v>93</v>
      </c>
      <c r="D67" s="127">
        <f>'Spending 1870 on'!BA67</f>
        <v>0.55231603331552914</v>
      </c>
      <c r="E67" s="127">
        <f>'Spending 1870 on'!BB67</f>
        <v>0.3502463592155155</v>
      </c>
      <c r="F67" s="127">
        <f>'Spending 1870 on'!BC67</f>
        <v>0.27119572205289488</v>
      </c>
      <c r="G67" s="127">
        <f>'Spending 1870 on'!BD67</f>
        <v>0.16129862035036041</v>
      </c>
      <c r="H67" s="127">
        <f>'Spending 1870 on'!BE67</f>
        <v>6.3491174263557076E-2</v>
      </c>
      <c r="I67" s="127">
        <f>'Spending 1870 on'!BF67</f>
        <v>0</v>
      </c>
      <c r="K67" s="131">
        <f>'Spending 1870 on'!H67</f>
        <v>172143808.09999999</v>
      </c>
      <c r="L67" s="131">
        <f>'Spending 1870 on'!K67</f>
        <v>12308753026.468273</v>
      </c>
      <c r="M67" s="133">
        <f t="shared" si="5"/>
        <v>1.3985479091978571E-2</v>
      </c>
      <c r="N67" s="136">
        <f t="shared" si="6"/>
        <v>0</v>
      </c>
      <c r="O67" s="50">
        <v>1929</v>
      </c>
      <c r="Q67" s="50">
        <v>1929</v>
      </c>
      <c r="R67" t="s">
        <v>125</v>
      </c>
      <c r="S67" s="139">
        <v>0</v>
      </c>
      <c r="T67" s="149">
        <v>5.4449999999999995E-8</v>
      </c>
      <c r="U67" s="139">
        <v>0</v>
      </c>
      <c r="V67" s="139">
        <v>2.9160000000000001E-8</v>
      </c>
      <c r="W67" s="139">
        <v>7.1799999999999994E-8</v>
      </c>
      <c r="Y67" s="148">
        <f t="shared" si="7"/>
        <v>0</v>
      </c>
      <c r="Z67" s="148">
        <f t="shared" si="8"/>
        <v>1</v>
      </c>
      <c r="AA67" s="148">
        <f t="shared" si="9"/>
        <v>0</v>
      </c>
      <c r="AC67">
        <f t="shared" si="26"/>
        <v>0</v>
      </c>
      <c r="AD67">
        <f t="shared" si="26"/>
        <v>0</v>
      </c>
      <c r="AE67">
        <f t="shared" si="26"/>
        <v>0</v>
      </c>
      <c r="AF67">
        <f t="shared" si="26"/>
        <v>0</v>
      </c>
      <c r="AG67" s="150">
        <f t="shared" si="26"/>
        <v>0</v>
      </c>
      <c r="AH67" s="151">
        <f t="shared" si="27"/>
        <v>0.229433543744649</v>
      </c>
      <c r="AI67" s="151">
        <f t="shared" si="27"/>
        <v>0.25208753801171396</v>
      </c>
      <c r="AJ67" s="151">
        <f t="shared" si="27"/>
        <v>0.30920043032374783</v>
      </c>
      <c r="AK67" s="151">
        <f t="shared" si="27"/>
        <v>0.31328947276128971</v>
      </c>
      <c r="AL67" s="151">
        <f t="shared" si="27"/>
        <v>0.29453692435645656</v>
      </c>
      <c r="AM67" s="151">
        <f t="shared" si="28"/>
        <v>0</v>
      </c>
      <c r="AN67" s="151">
        <f t="shared" si="28"/>
        <v>0</v>
      </c>
      <c r="AO67" s="151">
        <f t="shared" si="28"/>
        <v>0</v>
      </c>
      <c r="AP67" s="151">
        <f t="shared" si="28"/>
        <v>0</v>
      </c>
      <c r="AQ67" s="151">
        <f t="shared" si="28"/>
        <v>0</v>
      </c>
      <c r="AR67" s="167">
        <f t="shared" si="13"/>
        <v>0</v>
      </c>
      <c r="AS67" s="50">
        <v>1929</v>
      </c>
      <c r="AT67" s="170">
        <f t="shared" si="14"/>
        <v>0.229433543744649</v>
      </c>
      <c r="AU67" s="170">
        <f t="shared" si="15"/>
        <v>0.25208753801171396</v>
      </c>
      <c r="AV67" s="170">
        <f t="shared" si="16"/>
        <v>0.30920043032374783</v>
      </c>
      <c r="AW67" s="170">
        <f t="shared" si="17"/>
        <v>0.31328947276128971</v>
      </c>
      <c r="AX67" s="170">
        <f t="shared" si="18"/>
        <v>0.29453692435645656</v>
      </c>
      <c r="AY67" s="170">
        <f t="shared" si="19"/>
        <v>0.32288248957088017</v>
      </c>
      <c r="AZ67" s="170">
        <f t="shared" si="20"/>
        <v>9.8158821203801538E-2</v>
      </c>
      <c r="BA67" s="170">
        <f t="shared" si="21"/>
        <v>-3.8004708270852949E-2</v>
      </c>
      <c r="BB67" s="170">
        <f t="shared" si="22"/>
        <v>-0.1519908524109293</v>
      </c>
      <c r="BC67" s="170">
        <f t="shared" si="23"/>
        <v>-0.23104575009289949</v>
      </c>
      <c r="BM67" s="50">
        <v>1929</v>
      </c>
      <c r="BN67" s="174">
        <f>'Spending 1870 on'!BI67</f>
        <v>0.23411569247089212</v>
      </c>
      <c r="BO67" s="174">
        <f>'Spending 1870 on'!BJ67</f>
        <v>0.49101547971533388</v>
      </c>
      <c r="BP67" s="174">
        <f t="shared" si="24"/>
        <v>0.95257604928965378</v>
      </c>
      <c r="BQ67" s="174">
        <f t="shared" si="25"/>
        <v>1.3476688076085179</v>
      </c>
    </row>
    <row r="68" spans="1:69">
      <c r="A68" s="50">
        <v>1930</v>
      </c>
      <c r="B68" t="s">
        <v>185</v>
      </c>
      <c r="C68" t="s">
        <v>93</v>
      </c>
      <c r="D68" s="127">
        <f>'Spending 1870 on'!BA68</f>
        <v>0.90784305196002846</v>
      </c>
      <c r="E68" s="127">
        <f>'Spending 1870 on'!BB68</f>
        <v>0.58111241211354858</v>
      </c>
      <c r="F68" s="127">
        <f>'Spending 1870 on'!BC68</f>
        <v>0.46472729405529417</v>
      </c>
      <c r="G68" s="127">
        <f>'Spending 1870 on'!BD68</f>
        <v>0.28862100151855058</v>
      </c>
      <c r="H68" s="127">
        <f>'Spending 1870 on'!BE68</f>
        <v>0.12160648598796465</v>
      </c>
      <c r="I68" s="127">
        <f>'Spending 1870 on'!BF68</f>
        <v>0</v>
      </c>
      <c r="K68" s="131">
        <f>'Spending 1870 on'!H68</f>
        <v>274305000</v>
      </c>
      <c r="L68" s="131">
        <f>'Spending 1870 on'!K68</f>
        <v>11603866961.804661</v>
      </c>
      <c r="M68" s="133">
        <f t="shared" si="5"/>
        <v>2.3639102456353863E-2</v>
      </c>
      <c r="N68" s="136">
        <f t="shared" si="6"/>
        <v>0</v>
      </c>
      <c r="O68" s="50">
        <v>1930</v>
      </c>
      <c r="Q68" s="50">
        <v>1930</v>
      </c>
      <c r="R68" t="s">
        <v>125</v>
      </c>
      <c r="S68" s="139">
        <v>0</v>
      </c>
      <c r="T68" s="149">
        <v>4.5909999999999999E-8</v>
      </c>
      <c r="U68" s="139">
        <v>0</v>
      </c>
      <c r="V68" s="139">
        <v>2.6889999999999998E-8</v>
      </c>
      <c r="W68" s="139">
        <v>6.2139999999999999E-8</v>
      </c>
      <c r="Y68" s="148">
        <f t="shared" si="7"/>
        <v>0</v>
      </c>
      <c r="Z68" s="148">
        <f t="shared" si="8"/>
        <v>1</v>
      </c>
      <c r="AA68" s="148">
        <f t="shared" si="9"/>
        <v>0</v>
      </c>
      <c r="AC68">
        <f t="shared" si="26"/>
        <v>0</v>
      </c>
      <c r="AD68">
        <f t="shared" si="26"/>
        <v>0</v>
      </c>
      <c r="AE68">
        <f t="shared" si="26"/>
        <v>0</v>
      </c>
      <c r="AF68">
        <f t="shared" si="26"/>
        <v>0</v>
      </c>
      <c r="AG68" s="150">
        <f t="shared" si="26"/>
        <v>0</v>
      </c>
      <c r="AH68" s="151">
        <f t="shared" si="27"/>
        <v>0.38780244937156522</v>
      </c>
      <c r="AI68" s="151">
        <f t="shared" si="27"/>
        <v>0.42609360035772992</v>
      </c>
      <c r="AJ68" s="151">
        <f t="shared" si="27"/>
        <v>0.5226292645322399</v>
      </c>
      <c r="AK68" s="151">
        <f t="shared" si="27"/>
        <v>0.52954081132257269</v>
      </c>
      <c r="AL68" s="151">
        <f t="shared" si="27"/>
        <v>0.49784412005127848</v>
      </c>
      <c r="AM68" s="151">
        <f t="shared" si="28"/>
        <v>0</v>
      </c>
      <c r="AN68" s="151">
        <f t="shared" si="28"/>
        <v>0</v>
      </c>
      <c r="AO68" s="151">
        <f t="shared" si="28"/>
        <v>0</v>
      </c>
      <c r="AP68" s="151">
        <f t="shared" si="28"/>
        <v>0</v>
      </c>
      <c r="AQ68" s="151">
        <f t="shared" si="28"/>
        <v>0</v>
      </c>
      <c r="AR68" s="167">
        <f t="shared" si="13"/>
        <v>0</v>
      </c>
      <c r="AS68" s="50">
        <v>1930</v>
      </c>
      <c r="AT68" s="170">
        <f t="shared" si="14"/>
        <v>0.38780244937156522</v>
      </c>
      <c r="AU68" s="170">
        <f t="shared" si="15"/>
        <v>0.42609360035772992</v>
      </c>
      <c r="AV68" s="170">
        <f t="shared" si="16"/>
        <v>0.5226292645322399</v>
      </c>
      <c r="AW68" s="170">
        <f t="shared" si="17"/>
        <v>0.52954081132257269</v>
      </c>
      <c r="AX68" s="170">
        <f t="shared" si="18"/>
        <v>0.49784412005127848</v>
      </c>
      <c r="AY68" s="170">
        <f t="shared" si="19"/>
        <v>0.52004060258846319</v>
      </c>
      <c r="AZ68" s="170">
        <f t="shared" si="20"/>
        <v>0.15501881175581866</v>
      </c>
      <c r="BA68" s="170">
        <f t="shared" si="21"/>
        <v>-5.790197047694573E-2</v>
      </c>
      <c r="BB68" s="170">
        <f t="shared" si="22"/>
        <v>-0.24091980980402211</v>
      </c>
      <c r="BC68" s="170">
        <f t="shared" si="23"/>
        <v>-0.37623763406331384</v>
      </c>
      <c r="BM68" s="50">
        <v>1930</v>
      </c>
      <c r="BN68" s="174">
        <f>'Spending 1870 on'!BI68</f>
        <v>0.2616727864782904</v>
      </c>
      <c r="BO68" s="174">
        <f>'Spending 1870 on'!BJ68</f>
        <v>0.51190268301547315</v>
      </c>
      <c r="BP68" s="174">
        <f t="shared" si="24"/>
        <v>0.95257604928965378</v>
      </c>
      <c r="BQ68" s="174">
        <f t="shared" si="25"/>
        <v>1.3476688076085179</v>
      </c>
    </row>
    <row r="69" spans="1:69">
      <c r="A69" s="50">
        <v>1931</v>
      </c>
      <c r="B69" t="s">
        <v>185</v>
      </c>
      <c r="C69" t="s">
        <v>93</v>
      </c>
      <c r="D69" s="127">
        <f>'Spending 1870 on'!BA69</f>
        <v>0.91121250745373616</v>
      </c>
      <c r="E69" s="127">
        <f>'Spending 1870 on'!BB69</f>
        <v>0.57212584200395089</v>
      </c>
      <c r="F69" s="127">
        <f>'Spending 1870 on'!BC69</f>
        <v>0.46010931076450695</v>
      </c>
      <c r="G69" s="127">
        <f>'Spending 1870 on'!BD69</f>
        <v>0.28805903580929326</v>
      </c>
      <c r="H69" s="127">
        <f>'Spending 1870 on'!BE69</f>
        <v>0.12157622876552773</v>
      </c>
      <c r="I69" s="127">
        <f>'Spending 1870 on'!BF69</f>
        <v>0</v>
      </c>
      <c r="K69" s="131">
        <f>'Spending 1870 on'!H69</f>
        <v>231989000</v>
      </c>
      <c r="L69" s="131">
        <f>'Spending 1870 on'!K69</f>
        <v>9858938567.5820236</v>
      </c>
      <c r="M69" s="133">
        <f t="shared" si="5"/>
        <v>2.3530829247970148E-2</v>
      </c>
      <c r="N69" s="136">
        <f t="shared" si="6"/>
        <v>0</v>
      </c>
      <c r="O69" s="50">
        <v>1931</v>
      </c>
      <c r="Q69" s="50">
        <v>1931</v>
      </c>
      <c r="R69" t="s">
        <v>125</v>
      </c>
      <c r="S69" s="139">
        <v>0</v>
      </c>
      <c r="T69" s="149">
        <v>4.2200000000000001E-8</v>
      </c>
      <c r="U69" s="139">
        <v>0</v>
      </c>
      <c r="V69" s="139">
        <v>3.491E-8</v>
      </c>
      <c r="W69" s="139">
        <v>6.6259999999999999E-8</v>
      </c>
      <c r="Y69" s="148">
        <f t="shared" si="7"/>
        <v>0</v>
      </c>
      <c r="Z69" s="148">
        <f t="shared" si="8"/>
        <v>1</v>
      </c>
      <c r="AA69" s="148">
        <f t="shared" si="9"/>
        <v>0</v>
      </c>
      <c r="AC69">
        <f t="shared" si="26"/>
        <v>0</v>
      </c>
      <c r="AD69">
        <f t="shared" si="26"/>
        <v>0</v>
      </c>
      <c r="AE69">
        <f t="shared" si="26"/>
        <v>0</v>
      </c>
      <c r="AF69">
        <f t="shared" si="26"/>
        <v>0</v>
      </c>
      <c r="AG69" s="150">
        <f t="shared" si="26"/>
        <v>0</v>
      </c>
      <c r="AH69" s="151">
        <f t="shared" si="27"/>
        <v>0.38602621376828677</v>
      </c>
      <c r="AI69" s="151">
        <f t="shared" si="27"/>
        <v>0.42414198137102427</v>
      </c>
      <c r="AJ69" s="151">
        <f t="shared" si="27"/>
        <v>0.52023548721473789</v>
      </c>
      <c r="AK69" s="151">
        <f t="shared" si="27"/>
        <v>0.52711537733167257</v>
      </c>
      <c r="AL69" s="151">
        <f t="shared" si="27"/>
        <v>0.49556386511129319</v>
      </c>
      <c r="AM69" s="151">
        <f t="shared" si="28"/>
        <v>0</v>
      </c>
      <c r="AN69" s="151">
        <f t="shared" si="28"/>
        <v>0</v>
      </c>
      <c r="AO69" s="151">
        <f t="shared" si="28"/>
        <v>0</v>
      </c>
      <c r="AP69" s="151">
        <f t="shared" si="28"/>
        <v>0</v>
      </c>
      <c r="AQ69" s="151">
        <f t="shared" si="28"/>
        <v>0</v>
      </c>
      <c r="AR69" s="167">
        <f t="shared" si="13"/>
        <v>0</v>
      </c>
      <c r="AS69" s="50">
        <v>1931</v>
      </c>
      <c r="AT69" s="170">
        <f t="shared" si="14"/>
        <v>0.38602621376828677</v>
      </c>
      <c r="AU69" s="170">
        <f t="shared" si="15"/>
        <v>0.42414198137102427</v>
      </c>
      <c r="AV69" s="170">
        <f t="shared" si="16"/>
        <v>0.52023548721473789</v>
      </c>
      <c r="AW69" s="170">
        <f t="shared" si="17"/>
        <v>0.52711537733167257</v>
      </c>
      <c r="AX69" s="170">
        <f t="shared" si="18"/>
        <v>0.49556386511129319</v>
      </c>
      <c r="AY69" s="170">
        <f t="shared" si="19"/>
        <v>0.52518629368544945</v>
      </c>
      <c r="AZ69" s="170">
        <f t="shared" si="20"/>
        <v>0.14798386063292662</v>
      </c>
      <c r="BA69" s="170">
        <f t="shared" si="21"/>
        <v>-6.0126176450230939E-2</v>
      </c>
      <c r="BB69" s="170">
        <f t="shared" si="22"/>
        <v>-0.23905634152237931</v>
      </c>
      <c r="BC69" s="170">
        <f t="shared" si="23"/>
        <v>-0.37398763634576548</v>
      </c>
      <c r="BM69" s="50">
        <v>1931</v>
      </c>
      <c r="BN69" s="174">
        <f>'Spending 1870 on'!BI69</f>
        <v>0.26423335916310736</v>
      </c>
      <c r="BO69" s="174">
        <f>'Spending 1870 on'!BJ69</f>
        <v>0.50494182970580825</v>
      </c>
      <c r="BP69" s="174">
        <f t="shared" si="24"/>
        <v>0.95257604928965378</v>
      </c>
      <c r="BQ69" s="174">
        <f t="shared" si="25"/>
        <v>1.3476688076085179</v>
      </c>
    </row>
    <row r="70" spans="1:69">
      <c r="A70" s="50">
        <v>1932</v>
      </c>
      <c r="B70" t="s">
        <v>185</v>
      </c>
      <c r="C70" t="s">
        <v>93</v>
      </c>
      <c r="D70" s="127">
        <f>'Spending 1870 on'!BA70</f>
        <v>1.1742501846599029</v>
      </c>
      <c r="E70" s="127">
        <f>'Spending 1870 on'!BB70</f>
        <v>0.73852624368253716</v>
      </c>
      <c r="F70" s="127">
        <f>'Spending 1870 on'!BC70</f>
        <v>0.59533876679282072</v>
      </c>
      <c r="G70" s="127">
        <f>'Spending 1870 on'!BD70</f>
        <v>0.37382699052889046</v>
      </c>
      <c r="H70" s="127">
        <f>'Spending 1870 on'!BE70</f>
        <v>0.1585477278805173</v>
      </c>
      <c r="I70" s="127">
        <f>'Spending 1870 on'!BF70</f>
        <v>0</v>
      </c>
      <c r="K70" s="131">
        <f>'Spending 1870 on'!H70</f>
        <v>211010000</v>
      </c>
      <c r="L70" s="131">
        <f>'Spending 1870 on'!K70</f>
        <v>6940000000</v>
      </c>
      <c r="M70" s="133">
        <f t="shared" si="5"/>
        <v>3.0404899135446684E-2</v>
      </c>
      <c r="N70" s="136">
        <f t="shared" si="6"/>
        <v>0</v>
      </c>
      <c r="O70" s="50">
        <v>1932</v>
      </c>
      <c r="Q70" s="50">
        <v>1932</v>
      </c>
      <c r="R70" t="s">
        <v>125</v>
      </c>
      <c r="S70" s="139">
        <v>43342</v>
      </c>
      <c r="T70" s="139">
        <v>409805</v>
      </c>
      <c r="U70" s="139">
        <v>112300</v>
      </c>
      <c r="V70" s="139">
        <v>304633</v>
      </c>
      <c r="W70" s="139">
        <v>703033</v>
      </c>
      <c r="Y70" s="135">
        <f t="shared" si="7"/>
        <v>7.6650862061342626E-2</v>
      </c>
      <c r="Z70" s="135">
        <f t="shared" si="8"/>
        <v>0.72474520158387967</v>
      </c>
      <c r="AA70" s="135">
        <f t="shared" si="9"/>
        <v>0.19860393635477772</v>
      </c>
      <c r="AC70">
        <f t="shared" si="26"/>
        <v>0</v>
      </c>
      <c r="AD70">
        <f t="shared" si="26"/>
        <v>0</v>
      </c>
      <c r="AE70">
        <f t="shared" si="26"/>
        <v>0</v>
      </c>
      <c r="AF70">
        <f t="shared" si="26"/>
        <v>0</v>
      </c>
      <c r="AG70" s="150">
        <f t="shared" si="26"/>
        <v>0.23305617296201595</v>
      </c>
      <c r="AH70" s="151">
        <f t="shared" si="27"/>
        <v>0.36150014886931958</v>
      </c>
      <c r="AI70" s="151">
        <f t="shared" si="27"/>
        <v>0.39719424209721832</v>
      </c>
      <c r="AJ70" s="151">
        <f t="shared" si="27"/>
        <v>0.48718247457701758</v>
      </c>
      <c r="AK70" s="151">
        <f t="shared" si="27"/>
        <v>0.4936252528463953</v>
      </c>
      <c r="AL70" s="151">
        <f t="shared" si="27"/>
        <v>0.46407835691573263</v>
      </c>
      <c r="AM70" s="151">
        <f t="shared" si="28"/>
        <v>8.3378768789011501E-2</v>
      </c>
      <c r="AN70" s="151">
        <f t="shared" si="28"/>
        <v>0.1011118899391437</v>
      </c>
      <c r="AO70" s="151">
        <f t="shared" si="28"/>
        <v>0.13304803505945886</v>
      </c>
      <c r="AP70" s="151">
        <f t="shared" si="28"/>
        <v>0.14017241521138382</v>
      </c>
      <c r="AQ70" s="151">
        <f t="shared" si="28"/>
        <v>0.14614215627797097</v>
      </c>
      <c r="AR70" s="167">
        <f t="shared" si="13"/>
        <v>0</v>
      </c>
      <c r="AS70" s="50">
        <v>1932</v>
      </c>
      <c r="AT70" s="170">
        <f t="shared" si="14"/>
        <v>0.4448789176583311</v>
      </c>
      <c r="AU70" s="170">
        <f t="shared" si="15"/>
        <v>0.49830613203636204</v>
      </c>
      <c r="AV70" s="170">
        <f t="shared" si="16"/>
        <v>0.62023050963647641</v>
      </c>
      <c r="AW70" s="170">
        <f t="shared" si="17"/>
        <v>0.63379766805777915</v>
      </c>
      <c r="AX70" s="170">
        <f t="shared" si="18"/>
        <v>0.8432766861557196</v>
      </c>
      <c r="AY70" s="170">
        <f t="shared" si="19"/>
        <v>0.72937126700157184</v>
      </c>
      <c r="AZ70" s="170">
        <f t="shared" si="20"/>
        <v>0.24022011164617513</v>
      </c>
      <c r="BA70" s="170">
        <f t="shared" si="21"/>
        <v>-2.4891742843655695E-2</v>
      </c>
      <c r="BB70" s="170">
        <f t="shared" si="22"/>
        <v>-0.25997067752888869</v>
      </c>
      <c r="BC70" s="170">
        <f t="shared" si="23"/>
        <v>-0.6847289582752023</v>
      </c>
      <c r="BM70" s="50">
        <v>1932</v>
      </c>
      <c r="BN70" s="174">
        <f>'Spending 1870 on'!BI70</f>
        <v>0.26631514143558582</v>
      </c>
      <c r="BO70" s="174">
        <f>'Spending 1870 on'!BJ70</f>
        <v>0.50699482492757553</v>
      </c>
      <c r="BP70" s="174">
        <f t="shared" si="24"/>
        <v>1.3596181952577162</v>
      </c>
      <c r="BQ70" s="174">
        <f t="shared" si="25"/>
        <v>1.3941557691722675</v>
      </c>
    </row>
    <row r="71" spans="1:69">
      <c r="A71" s="50">
        <v>1933</v>
      </c>
      <c r="B71" t="s">
        <v>185</v>
      </c>
      <c r="C71" t="s">
        <v>93</v>
      </c>
      <c r="D71" s="127">
        <f>'Spending 1870 on'!BA71</f>
        <v>1.0908209506442601</v>
      </c>
      <c r="E71" s="127">
        <f>'Spending 1870 on'!BB71</f>
        <v>0.6839414494134648</v>
      </c>
      <c r="F71" s="127">
        <f>'Spending 1870 on'!BC71</f>
        <v>0.55042402256823841</v>
      </c>
      <c r="G71" s="127">
        <f>'Spending 1870 on'!BD71</f>
        <v>0.34493661476322951</v>
      </c>
      <c r="H71" s="127">
        <f>'Spending 1870 on'!BE71</f>
        <v>0.14567748754519025</v>
      </c>
      <c r="I71" s="127">
        <f>'Spending 1870 on'!BF71</f>
        <v>0</v>
      </c>
      <c r="K71" s="131">
        <f>'Spending 1870 on'!H71</f>
        <v>214564000</v>
      </c>
      <c r="L71" s="131">
        <f>'Spending 1870 on'!K71</f>
        <v>7620000000</v>
      </c>
      <c r="M71" s="133">
        <f t="shared" si="5"/>
        <v>2.8158005249343834E-2</v>
      </c>
      <c r="N71" s="136">
        <f t="shared" si="6"/>
        <v>0</v>
      </c>
      <c r="O71" s="50">
        <v>1933</v>
      </c>
      <c r="Q71" s="50">
        <v>1933</v>
      </c>
      <c r="R71" t="s">
        <v>125</v>
      </c>
      <c r="S71" s="139">
        <v>61206</v>
      </c>
      <c r="T71" s="139">
        <v>424517</v>
      </c>
      <c r="U71" s="139">
        <v>110900</v>
      </c>
      <c r="V71" s="139">
        <v>330324</v>
      </c>
      <c r="W71" s="139">
        <v>739637</v>
      </c>
      <c r="Y71" s="135">
        <f t="shared" si="7"/>
        <v>0.10258739606082903</v>
      </c>
      <c r="Z71" s="135">
        <f t="shared" si="8"/>
        <v>0.711533078677825</v>
      </c>
      <c r="AA71" s="135">
        <f t="shared" si="9"/>
        <v>0.18587952526134593</v>
      </c>
      <c r="AC71">
        <f t="shared" si="26"/>
        <v>0</v>
      </c>
      <c r="AD71">
        <f t="shared" si="26"/>
        <v>0</v>
      </c>
      <c r="AE71">
        <f t="shared" si="26"/>
        <v>0</v>
      </c>
      <c r="AF71">
        <f t="shared" si="26"/>
        <v>0</v>
      </c>
      <c r="AG71" s="150">
        <f t="shared" si="26"/>
        <v>0.28886564367973389</v>
      </c>
      <c r="AH71" s="151">
        <f t="shared" si="27"/>
        <v>0.32868247251593408</v>
      </c>
      <c r="AI71" s="151">
        <f t="shared" si="27"/>
        <v>0.36113618755050547</v>
      </c>
      <c r="AJ71" s="151">
        <f t="shared" si="27"/>
        <v>0.44295511581736835</v>
      </c>
      <c r="AK71" s="151">
        <f t="shared" si="27"/>
        <v>0.44881300632743976</v>
      </c>
      <c r="AL71" s="151">
        <f t="shared" si="27"/>
        <v>0.42194843423794975</v>
      </c>
      <c r="AM71" s="151">
        <f t="shared" si="28"/>
        <v>7.22699075180845E-2</v>
      </c>
      <c r="AN71" s="151">
        <f t="shared" si="28"/>
        <v>8.7640379451653525E-2</v>
      </c>
      <c r="AO71" s="151">
        <f t="shared" si="28"/>
        <v>0.11532155402224128</v>
      </c>
      <c r="AP71" s="151">
        <f t="shared" si="28"/>
        <v>0.12149672669726824</v>
      </c>
      <c r="AQ71" s="151">
        <f t="shared" si="28"/>
        <v>0.12667109711620422</v>
      </c>
      <c r="AR71" s="167">
        <f t="shared" si="13"/>
        <v>0</v>
      </c>
      <c r="AS71" s="50">
        <v>1933</v>
      </c>
      <c r="AT71" s="170">
        <f t="shared" si="14"/>
        <v>0.40095238003401856</v>
      </c>
      <c r="AU71" s="170">
        <f t="shared" si="15"/>
        <v>0.44877656700215901</v>
      </c>
      <c r="AV71" s="170">
        <f t="shared" si="16"/>
        <v>0.55827666983960966</v>
      </c>
      <c r="AW71" s="170">
        <f t="shared" si="17"/>
        <v>0.570309733024708</v>
      </c>
      <c r="AX71" s="170">
        <f t="shared" si="18"/>
        <v>0.83748517503388786</v>
      </c>
      <c r="AY71" s="170">
        <f t="shared" si="19"/>
        <v>0.68986857061024154</v>
      </c>
      <c r="AZ71" s="170">
        <f t="shared" si="20"/>
        <v>0.23516488241130579</v>
      </c>
      <c r="BA71" s="170">
        <f t="shared" si="21"/>
        <v>-7.8526472713712492E-3</v>
      </c>
      <c r="BB71" s="170">
        <f t="shared" si="22"/>
        <v>-0.22537311826147849</v>
      </c>
      <c r="BC71" s="170">
        <f t="shared" si="23"/>
        <v>-0.69180768748869759</v>
      </c>
      <c r="BM71" s="50">
        <v>1933</v>
      </c>
      <c r="BN71" s="174">
        <f>'Spending 1870 on'!BI71</f>
        <v>0.26466411633974424</v>
      </c>
      <c r="BO71" s="174">
        <f>'Spending 1870 on'!BJ71</f>
        <v>0.50459612298713852</v>
      </c>
      <c r="BP71" s="174">
        <f t="shared" si="24"/>
        <v>1.5001256908595044</v>
      </c>
      <c r="BQ71" s="174">
        <f t="shared" si="25"/>
        <v>1.3923764956632581</v>
      </c>
    </row>
    <row r="72" spans="1:69">
      <c r="A72" s="50">
        <v>1934</v>
      </c>
      <c r="B72" t="s">
        <v>185</v>
      </c>
      <c r="C72" t="s">
        <v>93</v>
      </c>
      <c r="D72" s="127">
        <f>'Spending 1870 on'!BA72</f>
        <v>1.0567096180279651</v>
      </c>
      <c r="E72" s="127">
        <f>'Spending 1870 on'!BB72</f>
        <v>0.66039880314920152</v>
      </c>
      <c r="F72" s="127">
        <f>'Spending 1870 on'!BC72</f>
        <v>0.53151503525484212</v>
      </c>
      <c r="G72" s="127">
        <f>'Spending 1870 on'!BD72</f>
        <v>0.3331624670897152</v>
      </c>
      <c r="H72" s="127">
        <f>'Spending 1870 on'!BE72</f>
        <v>0.14052545372378505</v>
      </c>
      <c r="I72" s="127">
        <f>'Spending 1870 on'!BF72</f>
        <v>0</v>
      </c>
      <c r="K72" s="131">
        <f>'Spending 1870 on'!H72</f>
        <v>227313000</v>
      </c>
      <c r="L72" s="131">
        <f>'Spending 1870 on'!K72</f>
        <v>8350000000</v>
      </c>
      <c r="M72" s="133">
        <f t="shared" si="5"/>
        <v>2.722311377245509E-2</v>
      </c>
      <c r="N72" s="136">
        <f t="shared" si="6"/>
        <v>0</v>
      </c>
      <c r="O72" s="50">
        <v>1934</v>
      </c>
      <c r="Q72" s="50">
        <v>1934</v>
      </c>
      <c r="R72" t="s">
        <v>125</v>
      </c>
      <c r="S72" s="139">
        <v>63569</v>
      </c>
      <c r="T72" s="139">
        <v>290976</v>
      </c>
      <c r="U72" s="139">
        <v>111500</v>
      </c>
      <c r="V72" s="139">
        <v>346598</v>
      </c>
      <c r="W72" s="139">
        <v>749074</v>
      </c>
      <c r="Y72" s="135">
        <f t="shared" si="7"/>
        <v>0.13640099132058062</v>
      </c>
      <c r="Z72" s="135">
        <f t="shared" si="8"/>
        <v>0.62435172569172503</v>
      </c>
      <c r="AA72" s="135">
        <f t="shared" si="9"/>
        <v>0.23924728298769432</v>
      </c>
      <c r="AC72">
        <f t="shared" si="26"/>
        <v>0</v>
      </c>
      <c r="AD72">
        <f t="shared" si="26"/>
        <v>0</v>
      </c>
      <c r="AE72">
        <f t="shared" si="26"/>
        <v>0</v>
      </c>
      <c r="AF72">
        <f t="shared" si="26"/>
        <v>0</v>
      </c>
      <c r="AG72" s="150">
        <f t="shared" si="26"/>
        <v>0.37132597053958255</v>
      </c>
      <c r="AH72" s="151">
        <f t="shared" si="27"/>
        <v>0.27883461025200967</v>
      </c>
      <c r="AI72" s="151">
        <f t="shared" si="27"/>
        <v>0.30636640686296462</v>
      </c>
      <c r="AJ72" s="151">
        <f t="shared" si="27"/>
        <v>0.3757767067183117</v>
      </c>
      <c r="AK72" s="151">
        <f t="shared" si="27"/>
        <v>0.38074619171935792</v>
      </c>
      <c r="AL72" s="151">
        <f t="shared" si="27"/>
        <v>0.35795589070080625</v>
      </c>
      <c r="AM72" s="151">
        <f t="shared" si="28"/>
        <v>8.9930885852223155E-2</v>
      </c>
      <c r="AN72" s="151">
        <f t="shared" si="28"/>
        <v>0.10905752105106715</v>
      </c>
      <c r="AO72" s="151">
        <f t="shared" si="28"/>
        <v>0.14350329019696034</v>
      </c>
      <c r="AP72" s="151">
        <f t="shared" si="28"/>
        <v>0.15118752237640032</v>
      </c>
      <c r="AQ72" s="151">
        <f t="shared" si="28"/>
        <v>0.15762638097582513</v>
      </c>
      <c r="AR72" s="167">
        <f t="shared" si="13"/>
        <v>0</v>
      </c>
      <c r="AS72" s="50">
        <v>1934</v>
      </c>
      <c r="AT72" s="170">
        <f t="shared" si="14"/>
        <v>0.36876549610423282</v>
      </c>
      <c r="AU72" s="170">
        <f t="shared" si="15"/>
        <v>0.41542392791403177</v>
      </c>
      <c r="AV72" s="170">
        <f t="shared" si="16"/>
        <v>0.51927999691527205</v>
      </c>
      <c r="AW72" s="170">
        <f t="shared" si="17"/>
        <v>0.53193371409575829</v>
      </c>
      <c r="AX72" s="170">
        <f t="shared" si="18"/>
        <v>0.886908242216214</v>
      </c>
      <c r="AY72" s="170">
        <f t="shared" si="19"/>
        <v>0.68794412192373233</v>
      </c>
      <c r="AZ72" s="170">
        <f t="shared" si="20"/>
        <v>0.24497487523516975</v>
      </c>
      <c r="BA72" s="170">
        <f t="shared" si="21"/>
        <v>1.223503833957007E-2</v>
      </c>
      <c r="BB72" s="170">
        <f t="shared" si="22"/>
        <v>-0.19877124700604309</v>
      </c>
      <c r="BC72" s="170">
        <f t="shared" si="23"/>
        <v>-0.74638278849242901</v>
      </c>
      <c r="BM72" s="50">
        <v>1934</v>
      </c>
      <c r="BN72" s="174">
        <f>'Spending 1870 on'!BI72</f>
        <v>0.26438660132428465</v>
      </c>
      <c r="BO72" s="174">
        <f>'Spending 1870 on'!BJ72</f>
        <v>0.50299062882266288</v>
      </c>
      <c r="BP72" s="174">
        <f t="shared" si="24"/>
        <v>1.7079576480603889</v>
      </c>
      <c r="BQ72" s="174">
        <f t="shared" si="25"/>
        <v>1.4081577653037685</v>
      </c>
    </row>
    <row r="73" spans="1:69">
      <c r="A73" s="50">
        <v>1935</v>
      </c>
      <c r="B73" t="s">
        <v>185</v>
      </c>
      <c r="C73" t="s">
        <v>93</v>
      </c>
      <c r="D73" s="127">
        <f>'Spending 1870 on'!BA73</f>
        <v>1.0691035716276378</v>
      </c>
      <c r="E73" s="127">
        <f>'Spending 1870 on'!BB73</f>
        <v>0.66378836703542987</v>
      </c>
      <c r="F73" s="127">
        <f>'Spending 1870 on'!BC73</f>
        <v>0.53181666755363355</v>
      </c>
      <c r="G73" s="127">
        <f>'Spending 1870 on'!BD73</f>
        <v>0.33149621217074854</v>
      </c>
      <c r="H73" s="127">
        <f>'Spending 1870 on'!BE73</f>
        <v>0.13828680172428243</v>
      </c>
      <c r="I73" s="127">
        <f>'Spending 1870 on'!BF73</f>
        <v>0</v>
      </c>
      <c r="K73" s="131">
        <f>'Spending 1870 on'!H73</f>
        <v>244737000</v>
      </c>
      <c r="L73" s="131">
        <f>'Spending 1870 on'!K73</f>
        <v>8950000000</v>
      </c>
      <c r="M73" s="133">
        <f t="shared" ref="M73:M136" si="29">K73/L73</f>
        <v>2.7344916201117318E-2</v>
      </c>
      <c r="N73" s="136">
        <f t="shared" ref="N73:N136" si="30">M73-(SUM(D73:H73)/100)</f>
        <v>0</v>
      </c>
      <c r="O73" s="50">
        <v>1935</v>
      </c>
      <c r="Q73" s="50">
        <v>1935</v>
      </c>
      <c r="R73" t="s">
        <v>125</v>
      </c>
      <c r="S73" s="139">
        <v>84460</v>
      </c>
      <c r="T73" s="139">
        <v>587732</v>
      </c>
      <c r="U73" s="139">
        <v>126700</v>
      </c>
      <c r="V73" s="139">
        <v>456378</v>
      </c>
      <c r="W73" s="139">
        <v>900031</v>
      </c>
      <c r="Y73" s="135">
        <f t="shared" ref="Y73:Y136" si="31">S73/SUM($S73:$U73)</f>
        <v>0.10572142417247889</v>
      </c>
      <c r="Z73" s="135">
        <f t="shared" ref="Z73:Z136" si="32">T73/SUM($S73:$U73)</f>
        <v>0.73568392223229173</v>
      </c>
      <c r="AA73" s="135">
        <f t="shared" ref="AA73:AA136" si="33">U73/SUM($S73:$U73)</f>
        <v>0.1585946535952294</v>
      </c>
      <c r="AC73">
        <f t="shared" ref="AC73:AG103" si="34">$M73*$Y73*AC$7</f>
        <v>0</v>
      </c>
      <c r="AD73">
        <f t="shared" si="34"/>
        <v>0</v>
      </c>
      <c r="AE73">
        <f t="shared" si="34"/>
        <v>0</v>
      </c>
      <c r="AF73">
        <f t="shared" si="34"/>
        <v>0</v>
      </c>
      <c r="AG73" s="150">
        <f t="shared" si="34"/>
        <v>0.28909434846592136</v>
      </c>
      <c r="AH73" s="151">
        <f t="shared" ref="AH73:AL103" si="35">$M73*$Z73*AH$7</f>
        <v>0.33002544597585937</v>
      </c>
      <c r="AI73" s="151">
        <f t="shared" si="35"/>
        <v>0.36261176460694677</v>
      </c>
      <c r="AJ73" s="151">
        <f t="shared" si="35"/>
        <v>0.44476499925875568</v>
      </c>
      <c r="AK73" s="151">
        <f t="shared" si="35"/>
        <v>0.45064682469734935</v>
      </c>
      <c r="AL73" s="151">
        <f t="shared" si="35"/>
        <v>0.4236724858562213</v>
      </c>
      <c r="AM73" s="151">
        <f t="shared" ref="AM73:AQ103" si="36">$M73*$AA73*AM$7</f>
        <v>5.9881021221845909E-2</v>
      </c>
      <c r="AN73" s="151">
        <f t="shared" si="36"/>
        <v>7.2616606303555292E-2</v>
      </c>
      <c r="AO73" s="151">
        <f t="shared" si="36"/>
        <v>9.5552528858765445E-2</v>
      </c>
      <c r="AP73" s="151">
        <f t="shared" si="36"/>
        <v>0.10066912107122014</v>
      </c>
      <c r="AQ73" s="151">
        <f t="shared" si="36"/>
        <v>0.10495647379529086</v>
      </c>
      <c r="AR73" s="167">
        <f t="shared" ref="AR73:AR136" si="37">(100*M73)-SUM(AC73:AQ73)</f>
        <v>0</v>
      </c>
      <c r="AS73" s="50">
        <v>1935</v>
      </c>
      <c r="AT73" s="170">
        <f t="shared" ref="AT73:AT136" si="38">AC73+AH73+AM73</f>
        <v>0.38990646719770528</v>
      </c>
      <c r="AU73" s="170">
        <f t="shared" ref="AU73:AU136" si="39">AD73+AI73+AN73</f>
        <v>0.43522837091050204</v>
      </c>
      <c r="AV73" s="170">
        <f t="shared" ref="AV73:AV136" si="40">AE73+AJ73+AO73</f>
        <v>0.5403175281175211</v>
      </c>
      <c r="AW73" s="170">
        <f t="shared" ref="AW73:AW136" si="41">AF73+AK73+AP73</f>
        <v>0.55131594576856946</v>
      </c>
      <c r="AX73" s="170">
        <f t="shared" ref="AX73:AX136" si="42">AG73+AL73+AQ73</f>
        <v>0.81772330811743354</v>
      </c>
      <c r="AY73" s="170">
        <f t="shared" ref="AY73:AY136" si="43">D73-AT73</f>
        <v>0.67919710442993253</v>
      </c>
      <c r="AZ73" s="170">
        <f t="shared" ref="AZ73:AZ136" si="44">E73-AU73</f>
        <v>0.22855999612492783</v>
      </c>
      <c r="BA73" s="170">
        <f t="shared" ref="BA73:BA136" si="45">F73-AV73</f>
        <v>-8.5008605638875467E-3</v>
      </c>
      <c r="BB73" s="170">
        <f t="shared" ref="BB73:BB136" si="46">G73-AW73</f>
        <v>-0.21981973359782092</v>
      </c>
      <c r="BC73" s="170">
        <f t="shared" ref="BC73:BC136" si="47">H73-AX73</f>
        <v>-0.67943650639315112</v>
      </c>
      <c r="BM73" s="50">
        <v>1935</v>
      </c>
      <c r="BN73" s="174">
        <f>'Spending 1870 on'!BI73</f>
        <v>0.26002720516527672</v>
      </c>
      <c r="BO73" s="174">
        <f>'Spending 1870 on'!BJ73</f>
        <v>0.4974416713845401</v>
      </c>
      <c r="BP73" s="174">
        <f t="shared" ref="BP73:BP136" si="48">AX73/AV73</f>
        <v>1.5134125131316778</v>
      </c>
      <c r="BQ73" s="174">
        <f t="shared" ref="BQ73:BQ136" si="49">AV73/AT73</f>
        <v>1.3857619033632202</v>
      </c>
    </row>
    <row r="74" spans="1:69">
      <c r="A74" s="50">
        <v>1936</v>
      </c>
      <c r="B74" t="s">
        <v>185</v>
      </c>
      <c r="C74" t="s">
        <v>93</v>
      </c>
      <c r="D74" s="127">
        <f>'Spending 1870 on'!BA74</f>
        <v>1.062423719569817</v>
      </c>
      <c r="E74" s="127">
        <f>'Spending 1870 on'!BB74</f>
        <v>0.66343430386770841</v>
      </c>
      <c r="F74" s="127">
        <f>'Spending 1870 on'!BC74</f>
        <v>0.53455426205477774</v>
      </c>
      <c r="G74" s="127">
        <f>'Spending 1870 on'!BD74</f>
        <v>0.33555723638660728</v>
      </c>
      <c r="H74" s="127">
        <f>'Spending 1870 on'!BE74</f>
        <v>0.14176556406648902</v>
      </c>
      <c r="I74" s="127">
        <f>'Spending 1870 on'!BF74</f>
        <v>0</v>
      </c>
      <c r="K74" s="131">
        <f>'Spending 1870 on'!H74</f>
        <v>270762000</v>
      </c>
      <c r="L74" s="131">
        <f>'Spending 1870 on'!K74</f>
        <v>9890000000</v>
      </c>
      <c r="M74" s="133">
        <f t="shared" si="29"/>
        <v>2.7377350859453992E-2</v>
      </c>
      <c r="N74" s="136">
        <f t="shared" si="30"/>
        <v>0</v>
      </c>
      <c r="O74" s="50">
        <v>1936</v>
      </c>
      <c r="Q74" s="50">
        <v>1936</v>
      </c>
      <c r="R74" t="s">
        <v>125</v>
      </c>
      <c r="S74" s="139">
        <v>82890</v>
      </c>
      <c r="T74" s="139">
        <v>607209</v>
      </c>
      <c r="U74" s="139">
        <v>132800</v>
      </c>
      <c r="V74" s="139">
        <v>486957</v>
      </c>
      <c r="W74" s="139">
        <v>926294</v>
      </c>
      <c r="Y74" s="135">
        <f t="shared" si="31"/>
        <v>0.10072925109885904</v>
      </c>
      <c r="Z74" s="135">
        <f t="shared" si="32"/>
        <v>0.73789006913363608</v>
      </c>
      <c r="AA74" s="135">
        <f t="shared" si="33"/>
        <v>0.16138067976750489</v>
      </c>
      <c r="AC74">
        <f t="shared" si="34"/>
        <v>0</v>
      </c>
      <c r="AD74">
        <f t="shared" si="34"/>
        <v>0</v>
      </c>
      <c r="AE74">
        <f t="shared" si="34"/>
        <v>0</v>
      </c>
      <c r="AF74">
        <f t="shared" si="34"/>
        <v>0</v>
      </c>
      <c r="AG74" s="150">
        <f t="shared" si="34"/>
        <v>0.27577000491435055</v>
      </c>
      <c r="AH74" s="151">
        <f t="shared" si="35"/>
        <v>0.33140774375215809</v>
      </c>
      <c r="AI74" s="151">
        <f t="shared" si="35"/>
        <v>0.36413054881582441</v>
      </c>
      <c r="AJ74" s="151">
        <f t="shared" si="35"/>
        <v>0.44662787885470012</v>
      </c>
      <c r="AK74" s="151">
        <f t="shared" si="35"/>
        <v>0.45253434007312066</v>
      </c>
      <c r="AL74" s="151">
        <f t="shared" si="35"/>
        <v>0.4254470203420283</v>
      </c>
      <c r="AM74" s="151">
        <f t="shared" si="36"/>
        <v>6.1005223287502471E-2</v>
      </c>
      <c r="AN74" s="151">
        <f t="shared" si="36"/>
        <v>7.3979905344581723E-2</v>
      </c>
      <c r="AO74" s="151">
        <f t="shared" si="36"/>
        <v>9.7346425290888147E-2</v>
      </c>
      <c r="AP74" s="151">
        <f t="shared" si="36"/>
        <v>0.10255907604437962</v>
      </c>
      <c r="AQ74" s="151">
        <f t="shared" si="36"/>
        <v>0.10692691922586492</v>
      </c>
      <c r="AR74" s="167">
        <f t="shared" si="37"/>
        <v>0</v>
      </c>
      <c r="AS74" s="50">
        <v>1936</v>
      </c>
      <c r="AT74" s="170">
        <f t="shared" si="38"/>
        <v>0.39241296703966055</v>
      </c>
      <c r="AU74" s="170">
        <f t="shared" si="39"/>
        <v>0.43811045416040612</v>
      </c>
      <c r="AV74" s="170">
        <f t="shared" si="40"/>
        <v>0.54397430414558823</v>
      </c>
      <c r="AW74" s="170">
        <f t="shared" si="41"/>
        <v>0.55509341611750029</v>
      </c>
      <c r="AX74" s="170">
        <f t="shared" si="42"/>
        <v>0.8081439444822438</v>
      </c>
      <c r="AY74" s="170">
        <f t="shared" si="43"/>
        <v>0.67001075253015641</v>
      </c>
      <c r="AZ74" s="170">
        <f t="shared" si="44"/>
        <v>0.22532384970730229</v>
      </c>
      <c r="BA74" s="170">
        <f t="shared" si="45"/>
        <v>-9.4200420908104876E-3</v>
      </c>
      <c r="BB74" s="170">
        <f t="shared" si="46"/>
        <v>-0.21953617973089301</v>
      </c>
      <c r="BC74" s="170">
        <f t="shared" si="47"/>
        <v>-0.66637838041575481</v>
      </c>
      <c r="BM74" s="50">
        <v>1936</v>
      </c>
      <c r="BN74" s="174">
        <f>'Spending 1870 on'!BI74</f>
        <v>0.26520331822171833</v>
      </c>
      <c r="BO74" s="174">
        <f>'Spending 1870 on'!BJ74</f>
        <v>0.50314601623467392</v>
      </c>
      <c r="BP74" s="174">
        <f t="shared" si="48"/>
        <v>1.485628895194935</v>
      </c>
      <c r="BQ74" s="174">
        <f t="shared" si="49"/>
        <v>1.3862291764956116</v>
      </c>
    </row>
    <row r="75" spans="1:69">
      <c r="A75" s="50">
        <v>1937</v>
      </c>
      <c r="B75" t="s">
        <v>185</v>
      </c>
      <c r="C75" t="s">
        <v>93</v>
      </c>
      <c r="D75" s="127">
        <f>'Spending 1870 on'!BA75</f>
        <v>0.9945280634416771</v>
      </c>
      <c r="E75" s="127">
        <f>'Spending 1870 on'!BB75</f>
        <v>0.62665703971106856</v>
      </c>
      <c r="F75" s="127">
        <f>'Spending 1870 on'!BC75</f>
        <v>0.50426712869085277</v>
      </c>
      <c r="G75" s="127">
        <f>'Spending 1870 on'!BD75</f>
        <v>0.31590174438450508</v>
      </c>
      <c r="H75" s="127">
        <f>'Spending 1870 on'!BE75</f>
        <v>0.13367193050764781</v>
      </c>
      <c r="I75" s="127">
        <f>'Spending 1870 on'!BF75</f>
        <v>0</v>
      </c>
      <c r="K75" s="131">
        <f>'Spending 1870 on'!H75</f>
        <v>298188000</v>
      </c>
      <c r="L75" s="131">
        <f>'Spending 1870 on'!K75</f>
        <v>11580000000</v>
      </c>
      <c r="M75" s="133">
        <f t="shared" si="29"/>
        <v>2.5750259067357513E-2</v>
      </c>
      <c r="N75" s="136">
        <f t="shared" si="30"/>
        <v>0</v>
      </c>
      <c r="O75" s="50">
        <v>1937</v>
      </c>
      <c r="Q75" s="50">
        <v>1937</v>
      </c>
      <c r="R75" t="s">
        <v>125</v>
      </c>
      <c r="S75" s="139">
        <v>11101</v>
      </c>
      <c r="T75" s="139">
        <v>743877</v>
      </c>
      <c r="U75" s="139">
        <v>140800</v>
      </c>
      <c r="V75" s="139">
        <v>550563</v>
      </c>
      <c r="W75" s="139">
        <v>1090142</v>
      </c>
      <c r="Y75" s="135">
        <f t="shared" si="31"/>
        <v>1.2392579411416667E-2</v>
      </c>
      <c r="Z75" s="135">
        <f t="shared" si="32"/>
        <v>0.83042561884752697</v>
      </c>
      <c r="AA75" s="135">
        <f t="shared" si="33"/>
        <v>0.15718180174105637</v>
      </c>
      <c r="AC75">
        <f t="shared" si="34"/>
        <v>0</v>
      </c>
      <c r="AD75">
        <f t="shared" si="34"/>
        <v>0</v>
      </c>
      <c r="AE75">
        <f t="shared" si="34"/>
        <v>0</v>
      </c>
      <c r="AF75">
        <f t="shared" si="34"/>
        <v>0</v>
      </c>
      <c r="AG75" s="150">
        <f t="shared" si="34"/>
        <v>3.191121303567801E-2</v>
      </c>
      <c r="AH75" s="151">
        <f t="shared" si="35"/>
        <v>0.3508018753102739</v>
      </c>
      <c r="AI75" s="151">
        <f t="shared" si="35"/>
        <v>0.38543963377596435</v>
      </c>
      <c r="AJ75" s="151">
        <f t="shared" si="35"/>
        <v>0.47276474500622878</v>
      </c>
      <c r="AK75" s="151">
        <f t="shared" si="35"/>
        <v>0.47901685501551955</v>
      </c>
      <c r="AL75" s="151">
        <f t="shared" si="35"/>
        <v>0.45034437304146396</v>
      </c>
      <c r="AM75" s="151">
        <f t="shared" si="36"/>
        <v>5.5886630263392953E-2</v>
      </c>
      <c r="AN75" s="151">
        <f t="shared" si="36"/>
        <v>6.7772682306704024E-2</v>
      </c>
      <c r="AO75" s="151">
        <f t="shared" si="36"/>
        <v>8.9178653638489078E-2</v>
      </c>
      <c r="AP75" s="151">
        <f t="shared" si="36"/>
        <v>9.3953941222958165E-2</v>
      </c>
      <c r="AQ75" s="151">
        <f t="shared" si="36"/>
        <v>9.7955304119078532E-2</v>
      </c>
      <c r="AR75" s="167">
        <f t="shared" si="37"/>
        <v>0</v>
      </c>
      <c r="AS75" s="50">
        <v>1937</v>
      </c>
      <c r="AT75" s="170">
        <f t="shared" si="38"/>
        <v>0.40668850557366687</v>
      </c>
      <c r="AU75" s="170">
        <f t="shared" si="39"/>
        <v>0.45321231608266838</v>
      </c>
      <c r="AV75" s="170">
        <f t="shared" si="40"/>
        <v>0.56194339864471787</v>
      </c>
      <c r="AW75" s="170">
        <f t="shared" si="41"/>
        <v>0.57297079623847769</v>
      </c>
      <c r="AX75" s="170">
        <f t="shared" si="42"/>
        <v>0.58021089019622052</v>
      </c>
      <c r="AY75" s="170">
        <f t="shared" si="43"/>
        <v>0.58783955786801023</v>
      </c>
      <c r="AZ75" s="170">
        <f t="shared" si="44"/>
        <v>0.17344472362840019</v>
      </c>
      <c r="BA75" s="170">
        <f t="shared" si="45"/>
        <v>-5.76762699538651E-2</v>
      </c>
      <c r="BB75" s="170">
        <f t="shared" si="46"/>
        <v>-0.25706905185397261</v>
      </c>
      <c r="BC75" s="170">
        <f t="shared" si="47"/>
        <v>-0.44653895968857271</v>
      </c>
      <c r="BM75" s="50">
        <v>1937</v>
      </c>
      <c r="BN75" s="174">
        <f>'Spending 1870 on'!BI75</f>
        <v>0.26508158652870878</v>
      </c>
      <c r="BO75" s="174">
        <f>'Spending 1870 on'!BJ75</f>
        <v>0.50704162831341248</v>
      </c>
      <c r="BP75" s="174">
        <f t="shared" si="48"/>
        <v>1.03250770735195</v>
      </c>
      <c r="BQ75" s="174">
        <f t="shared" si="49"/>
        <v>1.3817538261919931</v>
      </c>
    </row>
    <row r="76" spans="1:69">
      <c r="A76" s="50">
        <v>1938</v>
      </c>
      <c r="B76" t="s">
        <v>185</v>
      </c>
      <c r="C76" t="s">
        <v>93</v>
      </c>
      <c r="D76" s="127">
        <f>'Spending 1870 on'!BA76</f>
        <v>1.1481004369256327</v>
      </c>
      <c r="E76" s="127">
        <f>'Spending 1870 on'!BB76</f>
        <v>0.72947004687419437</v>
      </c>
      <c r="F76" s="127">
        <f>'Spending 1870 on'!BC76</f>
        <v>0.58842038132814711</v>
      </c>
      <c r="G76" s="127">
        <f>'Spending 1870 on'!BD76</f>
        <v>0.36963384426035251</v>
      </c>
      <c r="H76" s="127">
        <f>'Spending 1870 on'!BE76</f>
        <v>0.1576209841746832</v>
      </c>
      <c r="I76" s="127">
        <f>'Spending 1870 on'!BF76</f>
        <v>0</v>
      </c>
      <c r="K76" s="131">
        <f>'Spending 1870 on'!H76</f>
        <v>330155000</v>
      </c>
      <c r="L76" s="131">
        <f>'Spending 1870 on'!K76</f>
        <v>11030000000</v>
      </c>
      <c r="M76" s="133">
        <f t="shared" si="29"/>
        <v>2.9932456935630101E-2</v>
      </c>
      <c r="N76" s="136">
        <f t="shared" si="30"/>
        <v>0</v>
      </c>
      <c r="O76" s="50">
        <v>1938</v>
      </c>
      <c r="Q76" s="50">
        <v>1938</v>
      </c>
      <c r="R76" t="s">
        <v>125</v>
      </c>
      <c r="S76" s="139">
        <v>13382</v>
      </c>
      <c r="T76" s="139">
        <v>721573</v>
      </c>
      <c r="U76" s="139">
        <v>147200</v>
      </c>
      <c r="V76" s="139">
        <v>581741</v>
      </c>
      <c r="W76" s="139">
        <v>1097476</v>
      </c>
      <c r="Y76" s="135">
        <f t="shared" si="31"/>
        <v>1.5169669729242594E-2</v>
      </c>
      <c r="Z76" s="135">
        <f t="shared" si="32"/>
        <v>0.81796623042435856</v>
      </c>
      <c r="AA76" s="135">
        <f t="shared" si="33"/>
        <v>0.16686409984639888</v>
      </c>
      <c r="AC76">
        <f t="shared" si="34"/>
        <v>0</v>
      </c>
      <c r="AD76">
        <f t="shared" si="34"/>
        <v>0</v>
      </c>
      <c r="AE76">
        <f t="shared" si="34"/>
        <v>0</v>
      </c>
      <c r="AF76">
        <f t="shared" si="34"/>
        <v>0</v>
      </c>
      <c r="AG76" s="150">
        <f t="shared" si="34"/>
        <v>4.5406548589828545E-2</v>
      </c>
      <c r="AH76" s="151">
        <f t="shared" si="35"/>
        <v>0.40165881757560362</v>
      </c>
      <c r="AI76" s="151">
        <f t="shared" si="35"/>
        <v>0.44131812981985352</v>
      </c>
      <c r="AJ76" s="151">
        <f t="shared" si="35"/>
        <v>0.54130305974756099</v>
      </c>
      <c r="AK76" s="151">
        <f t="shared" si="35"/>
        <v>0.54846155943192898</v>
      </c>
      <c r="AL76" s="151">
        <f t="shared" si="35"/>
        <v>0.51563233012273302</v>
      </c>
      <c r="AM76" s="151">
        <f t="shared" si="36"/>
        <v>6.8965094417446082E-2</v>
      </c>
      <c r="AN76" s="151">
        <f t="shared" si="36"/>
        <v>8.3632693761945542E-2</v>
      </c>
      <c r="AO76" s="151">
        <f t="shared" si="36"/>
        <v>0.11004804260362884</v>
      </c>
      <c r="AP76" s="151">
        <f t="shared" si="36"/>
        <v>0.11594083230272592</v>
      </c>
      <c r="AQ76" s="151">
        <f t="shared" si="36"/>
        <v>0.12087858518975519</v>
      </c>
      <c r="AR76" s="167">
        <f t="shared" si="37"/>
        <v>0</v>
      </c>
      <c r="AS76" s="50">
        <v>1938</v>
      </c>
      <c r="AT76" s="170">
        <f t="shared" si="38"/>
        <v>0.4706239119930497</v>
      </c>
      <c r="AU76" s="170">
        <f t="shared" si="39"/>
        <v>0.52495082358179901</v>
      </c>
      <c r="AV76" s="170">
        <f t="shared" si="40"/>
        <v>0.65135110235118987</v>
      </c>
      <c r="AW76" s="170">
        <f t="shared" si="41"/>
        <v>0.66440239173465487</v>
      </c>
      <c r="AX76" s="170">
        <f t="shared" si="42"/>
        <v>0.68191746390231667</v>
      </c>
      <c r="AY76" s="170">
        <f t="shared" si="43"/>
        <v>0.67747652493258292</v>
      </c>
      <c r="AZ76" s="170">
        <f t="shared" si="44"/>
        <v>0.20451922329239536</v>
      </c>
      <c r="BA76" s="170">
        <f t="shared" si="45"/>
        <v>-6.2930721023042757E-2</v>
      </c>
      <c r="BB76" s="170">
        <f t="shared" si="46"/>
        <v>-0.29476854747430237</v>
      </c>
      <c r="BC76" s="170">
        <f t="shared" si="47"/>
        <v>-0.52429647972763349</v>
      </c>
      <c r="BM76" s="50">
        <v>1938</v>
      </c>
      <c r="BN76" s="174">
        <f>'Spending 1870 on'!BI76</f>
        <v>0.26787138783145237</v>
      </c>
      <c r="BO76" s="174">
        <f>'Spending 1870 on'!BJ76</f>
        <v>0.51251646842310328</v>
      </c>
      <c r="BP76" s="174">
        <f t="shared" si="48"/>
        <v>1.0469276269600083</v>
      </c>
      <c r="BQ76" s="174">
        <f t="shared" si="49"/>
        <v>1.384016166099119</v>
      </c>
    </row>
    <row r="77" spans="1:69">
      <c r="A77" s="50">
        <v>1939</v>
      </c>
      <c r="B77" t="s">
        <v>185</v>
      </c>
      <c r="C77" t="s">
        <v>93</v>
      </c>
      <c r="D77" s="127">
        <f>'Spending 1870 on'!BA77</f>
        <v>1.1697563491406311</v>
      </c>
      <c r="E77" s="127">
        <f>'Spending 1870 on'!BB77</f>
        <v>0.74021143148038815</v>
      </c>
      <c r="F77" s="127">
        <f>'Spending 1870 on'!BC77</f>
        <v>0.59537123917711199</v>
      </c>
      <c r="G77" s="127">
        <f>'Spending 1870 on'!BD77</f>
        <v>0.37269003376110915</v>
      </c>
      <c r="H77" s="127">
        <f>'Spending 1870 on'!BE77</f>
        <v>0.15786051699290704</v>
      </c>
      <c r="I77" s="127">
        <f>'Spending 1870 on'!BF77</f>
        <v>0</v>
      </c>
      <c r="K77" s="131">
        <f>'Spending 1870 on'!H77</f>
        <v>346395000</v>
      </c>
      <c r="L77" s="131">
        <f>'Spending 1870 on'!K77</f>
        <v>11410000000</v>
      </c>
      <c r="M77" s="133">
        <f t="shared" si="29"/>
        <v>3.0358895705521471E-2</v>
      </c>
      <c r="N77" s="136">
        <f t="shared" si="30"/>
        <v>0</v>
      </c>
      <c r="O77" s="50">
        <v>1939</v>
      </c>
      <c r="Q77" s="50">
        <v>1939</v>
      </c>
      <c r="R77" t="s">
        <v>125</v>
      </c>
      <c r="S77" s="139">
        <v>13905</v>
      </c>
      <c r="T77" s="139">
        <v>684599</v>
      </c>
      <c r="U77" s="139">
        <v>151400</v>
      </c>
      <c r="V77" s="139">
        <v>604891</v>
      </c>
      <c r="W77" s="139">
        <v>1071126</v>
      </c>
      <c r="Y77" s="135">
        <f t="shared" si="31"/>
        <v>1.6360671322878818E-2</v>
      </c>
      <c r="Z77" s="135">
        <f t="shared" si="32"/>
        <v>0.80550156252941507</v>
      </c>
      <c r="AA77" s="135">
        <f t="shared" si="33"/>
        <v>0.1781377661477061</v>
      </c>
      <c r="AC77">
        <f t="shared" si="34"/>
        <v>0</v>
      </c>
      <c r="AD77">
        <f t="shared" si="34"/>
        <v>0</v>
      </c>
      <c r="AE77">
        <f t="shared" si="34"/>
        <v>0</v>
      </c>
      <c r="AF77">
        <f t="shared" si="34"/>
        <v>0</v>
      </c>
      <c r="AG77" s="150">
        <f t="shared" si="34"/>
        <v>4.9669191436359401E-2</v>
      </c>
      <c r="AH77" s="151">
        <f t="shared" si="35"/>
        <v>0.4011732087988838</v>
      </c>
      <c r="AI77" s="151">
        <f t="shared" si="35"/>
        <v>0.44078457261212273</v>
      </c>
      <c r="AJ77" s="151">
        <f t="shared" si="35"/>
        <v>0.54064861994647473</v>
      </c>
      <c r="AK77" s="151">
        <f t="shared" si="35"/>
        <v>0.54779846494651185</v>
      </c>
      <c r="AL77" s="151">
        <f t="shared" si="35"/>
        <v>0.51500892644251639</v>
      </c>
      <c r="AM77" s="151">
        <f t="shared" si="36"/>
        <v>7.4673418059230709E-2</v>
      </c>
      <c r="AN77" s="151">
        <f t="shared" si="36"/>
        <v>9.0555072206579101E-2</v>
      </c>
      <c r="AO77" s="151">
        <f t="shared" si="36"/>
        <v>0.11915685117748476</v>
      </c>
      <c r="AP77" s="151">
        <f t="shared" si="36"/>
        <v>0.12553739415292492</v>
      </c>
      <c r="AQ77" s="151">
        <f t="shared" si="36"/>
        <v>0.13088385077305878</v>
      </c>
      <c r="AR77" s="167">
        <f t="shared" si="37"/>
        <v>0</v>
      </c>
      <c r="AS77" s="50">
        <v>1939</v>
      </c>
      <c r="AT77" s="170">
        <f t="shared" si="38"/>
        <v>0.47584662685811452</v>
      </c>
      <c r="AU77" s="170">
        <f t="shared" si="39"/>
        <v>0.53133964481870177</v>
      </c>
      <c r="AV77" s="170">
        <f t="shared" si="40"/>
        <v>0.65980547112395949</v>
      </c>
      <c r="AW77" s="170">
        <f t="shared" si="41"/>
        <v>0.67333585909943672</v>
      </c>
      <c r="AX77" s="170">
        <f t="shared" si="42"/>
        <v>0.69556196865193454</v>
      </c>
      <c r="AY77" s="170">
        <f t="shared" si="43"/>
        <v>0.69390972228251657</v>
      </c>
      <c r="AZ77" s="170">
        <f t="shared" si="44"/>
        <v>0.20887178666168638</v>
      </c>
      <c r="BA77" s="170">
        <f t="shared" si="45"/>
        <v>-6.4434231946847498E-2</v>
      </c>
      <c r="BB77" s="170">
        <f t="shared" si="46"/>
        <v>-0.30064582533832757</v>
      </c>
      <c r="BC77" s="170">
        <f t="shared" si="47"/>
        <v>-0.5377014516590275</v>
      </c>
      <c r="BM77" s="50">
        <v>1939</v>
      </c>
      <c r="BN77" s="174">
        <f>'Spending 1870 on'!BI77</f>
        <v>0.26514636012833404</v>
      </c>
      <c r="BO77" s="174">
        <f>'Spending 1870 on'!BJ77</f>
        <v>0.50897029934011917</v>
      </c>
      <c r="BP77" s="174">
        <f t="shared" si="48"/>
        <v>1.0541924841378851</v>
      </c>
      <c r="BQ77" s="174">
        <f t="shared" si="49"/>
        <v>1.3865927252242494</v>
      </c>
    </row>
    <row r="78" spans="1:69">
      <c r="A78" s="50">
        <v>1940</v>
      </c>
      <c r="B78" t="s">
        <v>185</v>
      </c>
      <c r="C78" t="s">
        <v>93</v>
      </c>
      <c r="D78" s="127">
        <f>'Spending 1870 on'!BA78</f>
        <v>1.0485289168018561</v>
      </c>
      <c r="E78" s="127">
        <f>'Spending 1870 on'!BB78</f>
        <v>0.64877728548634683</v>
      </c>
      <c r="F78" s="127">
        <f>'Spending 1870 on'!BC78</f>
        <v>0.50359037877625523</v>
      </c>
      <c r="G78" s="127">
        <f>'Spending 1870 on'!BD78</f>
        <v>0.30089212959459682</v>
      </c>
      <c r="H78" s="127">
        <f>'Spending 1870 on'!BE78</f>
        <v>0.11762073284853351</v>
      </c>
      <c r="I78" s="127">
        <f>'Spending 1870 on'!BF78</f>
        <v>0</v>
      </c>
      <c r="K78" s="131">
        <f>'Spending 1870 on'!H78</f>
        <v>310661960</v>
      </c>
      <c r="L78" s="131">
        <f>'Spending 1870 on'!K78</f>
        <v>11860000000</v>
      </c>
      <c r="M78" s="133">
        <f t="shared" si="29"/>
        <v>2.6194094435075886E-2</v>
      </c>
      <c r="N78" s="136">
        <f t="shared" si="30"/>
        <v>0</v>
      </c>
      <c r="O78" s="50">
        <v>1940</v>
      </c>
      <c r="Q78" s="50">
        <v>1940</v>
      </c>
      <c r="R78" t="s">
        <v>125</v>
      </c>
      <c r="S78" s="139">
        <v>14512</v>
      </c>
      <c r="T78" s="139">
        <v>652821</v>
      </c>
      <c r="U78" s="139">
        <v>162100</v>
      </c>
      <c r="V78" s="139">
        <v>623786</v>
      </c>
      <c r="W78" s="139">
        <v>1055561</v>
      </c>
      <c r="Y78" s="135">
        <f t="shared" si="31"/>
        <v>1.7496289634002987E-2</v>
      </c>
      <c r="Z78" s="135">
        <f t="shared" si="32"/>
        <v>0.78706899773700834</v>
      </c>
      <c r="AA78" s="135">
        <f t="shared" si="33"/>
        <v>0.19543471262898873</v>
      </c>
      <c r="AC78">
        <f t="shared" si="34"/>
        <v>0</v>
      </c>
      <c r="AD78">
        <f t="shared" si="34"/>
        <v>0</v>
      </c>
      <c r="AE78">
        <f t="shared" si="34"/>
        <v>0</v>
      </c>
      <c r="AF78">
        <f t="shared" si="34"/>
        <v>0</v>
      </c>
      <c r="AG78" s="150">
        <f t="shared" si="34"/>
        <v>4.5829946293651357E-2</v>
      </c>
      <c r="AH78" s="151">
        <f t="shared" si="35"/>
        <v>0.33821725448586304</v>
      </c>
      <c r="AI78" s="151">
        <f t="shared" si="35"/>
        <v>0.37161242251182824</v>
      </c>
      <c r="AJ78" s="151">
        <f t="shared" si="35"/>
        <v>0.45580484406558969</v>
      </c>
      <c r="AK78" s="151">
        <f t="shared" si="35"/>
        <v>0.46183266669400536</v>
      </c>
      <c r="AL78" s="151">
        <f t="shared" si="35"/>
        <v>0.43418877760708613</v>
      </c>
      <c r="AM78" s="151">
        <f t="shared" si="36"/>
        <v>7.0685307597304139E-2</v>
      </c>
      <c r="AN78" s="151">
        <f t="shared" si="36"/>
        <v>8.5718764451641241E-2</v>
      </c>
      <c r="AO78" s="151">
        <f t="shared" si="36"/>
        <v>0.11279299778571664</v>
      </c>
      <c r="AP78" s="151">
        <f t="shared" si="36"/>
        <v>0.11883277277631726</v>
      </c>
      <c r="AQ78" s="151">
        <f t="shared" si="36"/>
        <v>0.12389368923858558</v>
      </c>
      <c r="AR78" s="167">
        <f t="shared" si="37"/>
        <v>0</v>
      </c>
      <c r="AS78" s="50">
        <v>1940</v>
      </c>
      <c r="AT78" s="170">
        <f t="shared" si="38"/>
        <v>0.40890256208316716</v>
      </c>
      <c r="AU78" s="170">
        <f t="shared" si="39"/>
        <v>0.45733118696346947</v>
      </c>
      <c r="AV78" s="170">
        <f t="shared" si="40"/>
        <v>0.56859784185130635</v>
      </c>
      <c r="AW78" s="170">
        <f t="shared" si="41"/>
        <v>0.58066543947032256</v>
      </c>
      <c r="AX78" s="170">
        <f t="shared" si="42"/>
        <v>0.60391241313932309</v>
      </c>
      <c r="AY78" s="170">
        <f t="shared" si="43"/>
        <v>0.63962635471868889</v>
      </c>
      <c r="AZ78" s="170">
        <f t="shared" si="44"/>
        <v>0.19144609852287736</v>
      </c>
      <c r="BA78" s="170">
        <f t="shared" si="45"/>
        <v>-6.500746307505112E-2</v>
      </c>
      <c r="BB78" s="170">
        <f t="shared" si="46"/>
        <v>-0.27977330987572574</v>
      </c>
      <c r="BC78" s="170">
        <f t="shared" si="47"/>
        <v>-0.48629168029078956</v>
      </c>
      <c r="BM78" s="50">
        <v>1940</v>
      </c>
      <c r="BN78" s="174">
        <f>'Spending 1870 on'!BI78</f>
        <v>0.23356429710662185</v>
      </c>
      <c r="BO78" s="174">
        <f>'Spending 1870 on'!BJ78</f>
        <v>0.48028277590308971</v>
      </c>
      <c r="BP78" s="174">
        <f t="shared" si="48"/>
        <v>1.0621081697620158</v>
      </c>
      <c r="BQ78" s="174">
        <f t="shared" si="49"/>
        <v>1.3905460483166612</v>
      </c>
    </row>
    <row r="79" spans="1:69">
      <c r="A79" s="50">
        <v>1941</v>
      </c>
      <c r="B79" t="s">
        <v>185</v>
      </c>
      <c r="C79" t="s">
        <v>93</v>
      </c>
      <c r="D79" s="127">
        <f>'Spending 1870 on'!BA79</f>
        <v>1.0545424211633154</v>
      </c>
      <c r="E79" s="127">
        <f>'Spending 1870 on'!BB79</f>
        <v>0.6575167873577854</v>
      </c>
      <c r="F79" s="127">
        <f>'Spending 1870 on'!BC79</f>
        <v>0.50997820116725689</v>
      </c>
      <c r="G79" s="127">
        <f>'Spending 1870 on'!BD79</f>
        <v>0.30427244406123066</v>
      </c>
      <c r="H79" s="127">
        <f>'Spending 1870 on'!BE79</f>
        <v>0.11920098216372443</v>
      </c>
      <c r="I79" s="127">
        <f>'Spending 1870 on'!BF79</f>
        <v>0</v>
      </c>
      <c r="K79" s="131">
        <f>'Spending 1870 on'!H79</f>
        <v>341800000</v>
      </c>
      <c r="L79" s="131">
        <f>'Spending 1870 on'!K79</f>
        <v>12920000000</v>
      </c>
      <c r="M79" s="133">
        <f t="shared" si="29"/>
        <v>2.6455108359133127E-2</v>
      </c>
      <c r="N79" s="136">
        <f t="shared" si="30"/>
        <v>0</v>
      </c>
      <c r="O79" s="50">
        <v>1941</v>
      </c>
      <c r="Q79" s="50">
        <v>1941</v>
      </c>
      <c r="R79" t="s">
        <v>125</v>
      </c>
      <c r="S79" s="139">
        <v>143390</v>
      </c>
      <c r="T79" s="139">
        <v>615828</v>
      </c>
      <c r="U79" s="139">
        <v>164900</v>
      </c>
      <c r="V79" s="139">
        <v>647962</v>
      </c>
      <c r="W79" s="139">
        <v>1027410</v>
      </c>
      <c r="Y79" s="135">
        <f t="shared" si="31"/>
        <v>0.15516416734659427</v>
      </c>
      <c r="Z79" s="135">
        <f t="shared" si="32"/>
        <v>0.66639541703548677</v>
      </c>
      <c r="AA79" s="135">
        <f t="shared" si="33"/>
        <v>0.17844041561791893</v>
      </c>
      <c r="AC79">
        <f t="shared" si="34"/>
        <v>0</v>
      </c>
      <c r="AD79">
        <f t="shared" si="34"/>
        <v>0</v>
      </c>
      <c r="AE79">
        <f t="shared" si="34"/>
        <v>0</v>
      </c>
      <c r="AF79">
        <f t="shared" si="34"/>
        <v>0</v>
      </c>
      <c r="AG79" s="150">
        <f t="shared" si="34"/>
        <v>0.41048848606088173</v>
      </c>
      <c r="AH79" s="151">
        <f t="shared" si="35"/>
        <v>0.28921519811713614</v>
      </c>
      <c r="AI79" s="151">
        <f t="shared" si="35"/>
        <v>0.31777196158405818</v>
      </c>
      <c r="AJ79" s="151">
        <f t="shared" si="35"/>
        <v>0.38976630118878214</v>
      </c>
      <c r="AK79" s="151">
        <f t="shared" si="35"/>
        <v>0.39492079254772333</v>
      </c>
      <c r="AL79" s="151">
        <f t="shared" si="35"/>
        <v>0.37128204333265136</v>
      </c>
      <c r="AM79" s="151">
        <f t="shared" si="36"/>
        <v>6.5181872081156347E-2</v>
      </c>
      <c r="AN79" s="151">
        <f t="shared" si="36"/>
        <v>7.9044850045396783E-2</v>
      </c>
      <c r="AO79" s="151">
        <f t="shared" si="36"/>
        <v>0.10401113050541683</v>
      </c>
      <c r="AP79" s="151">
        <f t="shared" si="36"/>
        <v>0.10958065908523322</v>
      </c>
      <c r="AQ79" s="151">
        <f t="shared" si="36"/>
        <v>0.11424754136487647</v>
      </c>
      <c r="AR79" s="167">
        <f t="shared" si="37"/>
        <v>0</v>
      </c>
      <c r="AS79" s="50">
        <v>1941</v>
      </c>
      <c r="AT79" s="170">
        <f t="shared" si="38"/>
        <v>0.35439707019829247</v>
      </c>
      <c r="AU79" s="170">
        <f t="shared" si="39"/>
        <v>0.39681681162945498</v>
      </c>
      <c r="AV79" s="170">
        <f t="shared" si="40"/>
        <v>0.49377743169419896</v>
      </c>
      <c r="AW79" s="170">
        <f t="shared" si="41"/>
        <v>0.50450145163295657</v>
      </c>
      <c r="AX79" s="170">
        <f t="shared" si="42"/>
        <v>0.89601807075840956</v>
      </c>
      <c r="AY79" s="170">
        <f t="shared" si="43"/>
        <v>0.70014535096502295</v>
      </c>
      <c r="AZ79" s="170">
        <f t="shared" si="44"/>
        <v>0.26069997572833042</v>
      </c>
      <c r="BA79" s="170">
        <f t="shared" si="45"/>
        <v>1.620076947305793E-2</v>
      </c>
      <c r="BB79" s="170">
        <f t="shared" si="46"/>
        <v>-0.2002290075717259</v>
      </c>
      <c r="BC79" s="170">
        <f t="shared" si="47"/>
        <v>-0.77681708859468512</v>
      </c>
      <c r="BM79" s="50">
        <v>1941</v>
      </c>
      <c r="BN79" s="174">
        <f>'Spending 1870 on'!BI79</f>
        <v>0.23373740660069947</v>
      </c>
      <c r="BO79" s="174">
        <f>'Spending 1870 on'!BJ79</f>
        <v>0.48360140941952429</v>
      </c>
      <c r="BP79" s="174">
        <f t="shared" si="48"/>
        <v>1.8146193269386237</v>
      </c>
      <c r="BQ79" s="174">
        <f t="shared" si="49"/>
        <v>1.3932886956935628</v>
      </c>
    </row>
    <row r="80" spans="1:69">
      <c r="A80" s="50">
        <v>1942</v>
      </c>
      <c r="B80" t="s">
        <v>185</v>
      </c>
      <c r="C80" t="s">
        <v>93</v>
      </c>
      <c r="D80" s="127">
        <f>'Spending 1870 on'!BA80</f>
        <v>0.92617351582723073</v>
      </c>
      <c r="E80" s="127">
        <f>'Spending 1870 on'!BB80</f>
        <v>0.57169537717977126</v>
      </c>
      <c r="F80" s="127">
        <f>'Spending 1870 on'!BC80</f>
        <v>0.44386670922754795</v>
      </c>
      <c r="G80" s="127">
        <f>'Spending 1870 on'!BD80</f>
        <v>0.26532711979909657</v>
      </c>
      <c r="H80" s="127">
        <f>'Spending 1870 on'!BE80</f>
        <v>0.1036472373434693</v>
      </c>
      <c r="I80" s="127">
        <f>'Spending 1870 on'!BF80</f>
        <v>0</v>
      </c>
      <c r="K80" s="131">
        <f>'Spending 1870 on'!H80</f>
        <v>341291861</v>
      </c>
      <c r="L80" s="131">
        <f>'Spending 1870 on'!K80</f>
        <v>14770000000</v>
      </c>
      <c r="M80" s="133">
        <f t="shared" si="29"/>
        <v>2.3107099593771156E-2</v>
      </c>
      <c r="N80" s="136">
        <f t="shared" si="30"/>
        <v>0</v>
      </c>
      <c r="O80" s="50">
        <v>1942</v>
      </c>
      <c r="Q80" s="50">
        <v>1942</v>
      </c>
      <c r="R80" t="s">
        <v>125</v>
      </c>
      <c r="S80" s="139">
        <v>206450</v>
      </c>
      <c r="T80" s="139">
        <v>615224</v>
      </c>
      <c r="U80" s="139">
        <v>179400</v>
      </c>
      <c r="V80" s="139">
        <v>753878</v>
      </c>
      <c r="W80" s="139">
        <v>1124590</v>
      </c>
      <c r="Y80" s="135">
        <f t="shared" si="31"/>
        <v>0.20622851057963748</v>
      </c>
      <c r="Z80" s="135">
        <f t="shared" si="32"/>
        <v>0.61456395830877641</v>
      </c>
      <c r="AA80" s="135">
        <f t="shared" si="33"/>
        <v>0.17920753111158616</v>
      </c>
      <c r="AC80">
        <f t="shared" si="34"/>
        <v>0</v>
      </c>
      <c r="AD80">
        <f t="shared" si="34"/>
        <v>0</v>
      </c>
      <c r="AE80">
        <f t="shared" si="34"/>
        <v>0</v>
      </c>
      <c r="AF80">
        <f t="shared" si="34"/>
        <v>0</v>
      </c>
      <c r="AG80" s="150">
        <f t="shared" si="34"/>
        <v>0.47653427330387715</v>
      </c>
      <c r="AH80" s="151">
        <f t="shared" si="35"/>
        <v>0.23296575597652694</v>
      </c>
      <c r="AI80" s="151">
        <f t="shared" si="35"/>
        <v>0.25596851666346671</v>
      </c>
      <c r="AJ80" s="151">
        <f t="shared" si="35"/>
        <v>0.31396068257050297</v>
      </c>
      <c r="AK80" s="151">
        <f t="shared" si="35"/>
        <v>0.31811267729252263</v>
      </c>
      <c r="AL80" s="151">
        <f t="shared" si="35"/>
        <v>0.29907142663529279</v>
      </c>
      <c r="AM80" s="151">
        <f t="shared" si="36"/>
        <v>5.7177577565437815E-2</v>
      </c>
      <c r="AN80" s="151">
        <f t="shared" si="36"/>
        <v>6.9338190210183615E-2</v>
      </c>
      <c r="AO80" s="151">
        <f t="shared" si="36"/>
        <v>9.1238626511643495E-2</v>
      </c>
      <c r="AP80" s="151">
        <f t="shared" si="36"/>
        <v>9.6124220346366085E-2</v>
      </c>
      <c r="AQ80" s="151">
        <f t="shared" si="36"/>
        <v>0.1002180123012954</v>
      </c>
      <c r="AR80" s="167">
        <f t="shared" si="37"/>
        <v>0</v>
      </c>
      <c r="AS80" s="50">
        <v>1942</v>
      </c>
      <c r="AT80" s="170">
        <f t="shared" si="38"/>
        <v>0.29014333354196475</v>
      </c>
      <c r="AU80" s="170">
        <f t="shared" si="39"/>
        <v>0.32530670687365032</v>
      </c>
      <c r="AV80" s="170">
        <f t="shared" si="40"/>
        <v>0.40519930908214646</v>
      </c>
      <c r="AW80" s="170">
        <f t="shared" si="41"/>
        <v>0.41423689763888871</v>
      </c>
      <c r="AX80" s="170">
        <f t="shared" si="42"/>
        <v>0.87582371224046529</v>
      </c>
      <c r="AY80" s="170">
        <f t="shared" si="43"/>
        <v>0.63603018228526598</v>
      </c>
      <c r="AZ80" s="170">
        <f t="shared" si="44"/>
        <v>0.24638867030612094</v>
      </c>
      <c r="BA80" s="170">
        <f t="shared" si="45"/>
        <v>3.8667400145401487E-2</v>
      </c>
      <c r="BB80" s="170">
        <f t="shared" si="46"/>
        <v>-0.14890977783979215</v>
      </c>
      <c r="BC80" s="170">
        <f t="shared" si="47"/>
        <v>-0.77217647489699603</v>
      </c>
      <c r="BM80" s="50">
        <v>1942</v>
      </c>
      <c r="BN80" s="174">
        <f>'Spending 1870 on'!BI80</f>
        <v>0.23350982443320528</v>
      </c>
      <c r="BO80" s="174">
        <f>'Spending 1870 on'!BJ80</f>
        <v>0.47924789647121291</v>
      </c>
      <c r="BP80" s="174">
        <f t="shared" si="48"/>
        <v>2.1614639823161905</v>
      </c>
      <c r="BQ80" s="174">
        <f t="shared" si="49"/>
        <v>1.3965487475987128</v>
      </c>
    </row>
    <row r="81" spans="1:69">
      <c r="A81" s="50">
        <v>1943</v>
      </c>
      <c r="B81" t="s">
        <v>185</v>
      </c>
      <c r="C81" t="s">
        <v>93</v>
      </c>
      <c r="D81" s="127">
        <f>'Spending 1870 on'!BA81</f>
        <v>1.0600901731133308</v>
      </c>
      <c r="E81" s="127">
        <f>'Spending 1870 on'!BB81</f>
        <v>0.59642490873804233</v>
      </c>
      <c r="F81" s="127">
        <f>'Spending 1870 on'!BC81</f>
        <v>0.46764794764252932</v>
      </c>
      <c r="G81" s="127">
        <f>'Spending 1870 on'!BD81</f>
        <v>0.28459077097689206</v>
      </c>
      <c r="H81" s="127">
        <f>'Spending 1870 on'!BE81</f>
        <v>0.10817910687744824</v>
      </c>
      <c r="I81" s="127">
        <f>'Spending 1870 on'!BF81</f>
        <v>0</v>
      </c>
      <c r="K81" s="131">
        <f>'Spending 1870 on'!H81</f>
        <v>393900000</v>
      </c>
      <c r="L81" s="131">
        <f>'Spending 1870 on'!K81</f>
        <v>15650000000</v>
      </c>
      <c r="M81" s="133">
        <f t="shared" si="29"/>
        <v>2.5169329073482429E-2</v>
      </c>
      <c r="N81" s="136">
        <f t="shared" si="30"/>
        <v>0</v>
      </c>
      <c r="O81" s="50">
        <v>1943</v>
      </c>
      <c r="Q81" s="50">
        <v>1943</v>
      </c>
      <c r="R81" t="s">
        <v>125</v>
      </c>
      <c r="S81" s="139">
        <v>260456</v>
      </c>
      <c r="T81" s="139">
        <v>562524</v>
      </c>
      <c r="U81" s="139">
        <v>205500</v>
      </c>
      <c r="V81" s="139">
        <v>847180</v>
      </c>
      <c r="W81" s="139">
        <v>1182001</v>
      </c>
      <c r="Y81" s="135">
        <f t="shared" si="31"/>
        <v>0.25324362165525827</v>
      </c>
      <c r="Z81" s="135">
        <f t="shared" si="32"/>
        <v>0.54694695084007472</v>
      </c>
      <c r="AA81" s="135">
        <f t="shared" si="33"/>
        <v>0.19980942750466707</v>
      </c>
      <c r="AC81">
        <f t="shared" si="34"/>
        <v>0</v>
      </c>
      <c r="AD81">
        <f t="shared" si="34"/>
        <v>0</v>
      </c>
      <c r="AE81">
        <f t="shared" si="34"/>
        <v>0</v>
      </c>
      <c r="AF81">
        <f t="shared" si="34"/>
        <v>0</v>
      </c>
      <c r="AG81" s="150">
        <f t="shared" si="34"/>
        <v>0.6373972049201676</v>
      </c>
      <c r="AH81" s="151">
        <f t="shared" si="35"/>
        <v>0.22583768288698838</v>
      </c>
      <c r="AI81" s="151">
        <f t="shared" si="35"/>
        <v>0.24813662614483706</v>
      </c>
      <c r="AJ81" s="151">
        <f t="shared" si="35"/>
        <v>0.3043544008093782</v>
      </c>
      <c r="AK81" s="151">
        <f t="shared" si="35"/>
        <v>0.30837935659504484</v>
      </c>
      <c r="AL81" s="151">
        <f t="shared" si="35"/>
        <v>0.28992071270691733</v>
      </c>
      <c r="AM81" s="151">
        <f t="shared" si="36"/>
        <v>6.9440313549903251E-2</v>
      </c>
      <c r="AN81" s="151">
        <f t="shared" si="36"/>
        <v>8.4208983209677443E-2</v>
      </c>
      <c r="AO81" s="151">
        <f t="shared" si="36"/>
        <v>0.11080635281514183</v>
      </c>
      <c r="AP81" s="151">
        <f t="shared" si="36"/>
        <v>0.11673974807611354</v>
      </c>
      <c r="AQ81" s="151">
        <f t="shared" si="36"/>
        <v>0.12171152563407357</v>
      </c>
      <c r="AR81" s="167">
        <f t="shared" si="37"/>
        <v>0</v>
      </c>
      <c r="AS81" s="50">
        <v>1943</v>
      </c>
      <c r="AT81" s="170">
        <f t="shared" si="38"/>
        <v>0.29527799643689162</v>
      </c>
      <c r="AU81" s="170">
        <f t="shared" si="39"/>
        <v>0.33234560935451452</v>
      </c>
      <c r="AV81" s="170">
        <f t="shared" si="40"/>
        <v>0.41516075362452004</v>
      </c>
      <c r="AW81" s="170">
        <f t="shared" si="41"/>
        <v>0.42511910467115838</v>
      </c>
      <c r="AX81" s="170">
        <f t="shared" si="42"/>
        <v>1.0490294432611584</v>
      </c>
      <c r="AY81" s="170">
        <f t="shared" si="43"/>
        <v>0.76481217667643908</v>
      </c>
      <c r="AZ81" s="170">
        <f t="shared" si="44"/>
        <v>0.26407929938352781</v>
      </c>
      <c r="BA81" s="170">
        <f t="shared" si="45"/>
        <v>5.2487194018009276E-2</v>
      </c>
      <c r="BB81" s="170">
        <f t="shared" si="46"/>
        <v>-0.14052833369426632</v>
      </c>
      <c r="BC81" s="170">
        <f t="shared" si="47"/>
        <v>-0.94085033638371018</v>
      </c>
      <c r="BM81" s="50">
        <v>1943</v>
      </c>
      <c r="BN81" s="174">
        <f>'Spending 1870 on'!BI81</f>
        <v>0.23132595240242662</v>
      </c>
      <c r="BO81" s="174">
        <f>'Spending 1870 on'!BJ81</f>
        <v>0.44113978178772778</v>
      </c>
      <c r="BP81" s="174">
        <f t="shared" si="48"/>
        <v>2.5268030132971631</v>
      </c>
      <c r="BQ81" s="174">
        <f t="shared" si="49"/>
        <v>1.4059996296176793</v>
      </c>
    </row>
    <row r="82" spans="1:69">
      <c r="A82" s="50">
        <v>1944</v>
      </c>
      <c r="B82" t="s">
        <v>185</v>
      </c>
      <c r="C82" t="s">
        <v>93</v>
      </c>
      <c r="D82" s="127">
        <f>'Spending 1870 on'!BA82</f>
        <v>0.80833692354528197</v>
      </c>
      <c r="E82" s="127">
        <f>'Spending 1870 on'!BB82</f>
        <v>0.49410047456293638</v>
      </c>
      <c r="F82" s="127">
        <f>'Spending 1870 on'!BC82</f>
        <v>0.38400588390004331</v>
      </c>
      <c r="G82" s="127">
        <f>'Spending 1870 on'!BD82</f>
        <v>0.22996787750151787</v>
      </c>
      <c r="H82" s="127">
        <f>'Spending 1870 on'!BE82</f>
        <v>8.9583499013263415E-2</v>
      </c>
      <c r="I82" s="127">
        <f>'Spending 1870 on'!BF82</f>
        <v>0</v>
      </c>
      <c r="K82" s="131">
        <f>'Spending 1870 on'!H82</f>
        <v>361279638</v>
      </c>
      <c r="L82" s="131">
        <f>'Spending 1870 on'!K82</f>
        <v>18010000000</v>
      </c>
      <c r="M82" s="133">
        <f t="shared" si="29"/>
        <v>2.0059946585230429E-2</v>
      </c>
      <c r="N82" s="136">
        <f t="shared" si="30"/>
        <v>0</v>
      </c>
      <c r="O82" s="50">
        <v>1944</v>
      </c>
      <c r="Q82" s="50">
        <v>1944</v>
      </c>
      <c r="R82" t="s">
        <v>125</v>
      </c>
      <c r="S82" s="139">
        <v>387263</v>
      </c>
      <c r="T82" s="139">
        <v>630205</v>
      </c>
      <c r="U82" s="139">
        <v>246500</v>
      </c>
      <c r="V82" s="139">
        <v>1164524</v>
      </c>
      <c r="W82" s="139">
        <v>1531575</v>
      </c>
      <c r="Y82" s="135">
        <f t="shared" si="31"/>
        <v>0.30638671232183096</v>
      </c>
      <c r="Z82" s="135">
        <f t="shared" si="32"/>
        <v>0.49859252765892809</v>
      </c>
      <c r="AA82" s="135">
        <f t="shared" si="33"/>
        <v>0.19502076001924099</v>
      </c>
      <c r="AC82">
        <f t="shared" si="34"/>
        <v>0</v>
      </c>
      <c r="AD82">
        <f t="shared" si="34"/>
        <v>0</v>
      </c>
      <c r="AE82">
        <f t="shared" si="34"/>
        <v>0</v>
      </c>
      <c r="AF82">
        <f t="shared" si="34"/>
        <v>0</v>
      </c>
      <c r="AG82" s="150">
        <f t="shared" si="34"/>
        <v>0.61461010836002905</v>
      </c>
      <c r="AH82" s="151">
        <f t="shared" si="35"/>
        <v>0.16407979417259352</v>
      </c>
      <c r="AI82" s="151">
        <f t="shared" si="35"/>
        <v>0.18028083721041577</v>
      </c>
      <c r="AJ82" s="151">
        <f t="shared" si="35"/>
        <v>0.22112522056523015</v>
      </c>
      <c r="AK82" s="151">
        <f t="shared" si="35"/>
        <v>0.22404950631074252</v>
      </c>
      <c r="AL82" s="151">
        <f t="shared" si="35"/>
        <v>0.21063858900433025</v>
      </c>
      <c r="AM82" s="151">
        <f t="shared" si="36"/>
        <v>5.4017524260670906E-2</v>
      </c>
      <c r="AN82" s="151">
        <f t="shared" si="36"/>
        <v>6.550605204606709E-2</v>
      </c>
      <c r="AO82" s="151">
        <f t="shared" si="36"/>
        <v>8.6196109225902581E-2</v>
      </c>
      <c r="AP82" s="151">
        <f t="shared" si="36"/>
        <v>9.0811689226522191E-2</v>
      </c>
      <c r="AQ82" s="151">
        <f t="shared" si="36"/>
        <v>9.4679228140538807E-2</v>
      </c>
      <c r="AR82" s="167">
        <f t="shared" si="37"/>
        <v>0</v>
      </c>
      <c r="AS82" s="50">
        <v>1944</v>
      </c>
      <c r="AT82" s="170">
        <f t="shared" si="38"/>
        <v>0.21809731843326444</v>
      </c>
      <c r="AU82" s="170">
        <f t="shared" si="39"/>
        <v>0.24578688925648284</v>
      </c>
      <c r="AV82" s="170">
        <f t="shared" si="40"/>
        <v>0.30732132979113275</v>
      </c>
      <c r="AW82" s="170">
        <f t="shared" si="41"/>
        <v>0.31486119553726472</v>
      </c>
      <c r="AX82" s="170">
        <f t="shared" si="42"/>
        <v>0.91992792550489821</v>
      </c>
      <c r="AY82" s="170">
        <f t="shared" si="43"/>
        <v>0.59023960511201756</v>
      </c>
      <c r="AZ82" s="170">
        <f t="shared" si="44"/>
        <v>0.24831358530645353</v>
      </c>
      <c r="BA82" s="170">
        <f t="shared" si="45"/>
        <v>7.6684554108910563E-2</v>
      </c>
      <c r="BB82" s="170">
        <f t="shared" si="46"/>
        <v>-8.4893318035746845E-2</v>
      </c>
      <c r="BC82" s="170">
        <f t="shared" si="47"/>
        <v>-0.83034442649163476</v>
      </c>
      <c r="BM82" s="50">
        <v>1944</v>
      </c>
      <c r="BN82" s="174">
        <f>'Spending 1870 on'!BI82</f>
        <v>0.23328678744042888</v>
      </c>
      <c r="BO82" s="174">
        <f>'Spending 1870 on'!BJ82</f>
        <v>0.4750567154792748</v>
      </c>
      <c r="BP82" s="174">
        <f t="shared" si="48"/>
        <v>2.9933748045738193</v>
      </c>
      <c r="BQ82" s="174">
        <f t="shared" si="49"/>
        <v>1.4091018266470339</v>
      </c>
    </row>
    <row r="83" spans="1:69">
      <c r="A83" s="50">
        <v>1945</v>
      </c>
      <c r="B83" t="s">
        <v>185</v>
      </c>
      <c r="C83" t="s">
        <v>93</v>
      </c>
      <c r="D83" s="127">
        <f>'Spending 1870 on'!BA83</f>
        <v>0.8927468830175056</v>
      </c>
      <c r="E83" s="127">
        <f>'Spending 1870 on'!BB83</f>
        <v>0.49911831204028356</v>
      </c>
      <c r="F83" s="127">
        <f>'Spending 1870 on'!BC83</f>
        <v>0.3916251260473721</v>
      </c>
      <c r="G83" s="127">
        <f>'Spending 1870 on'!BD83</f>
        <v>0.23862529516513314</v>
      </c>
      <c r="H83" s="127">
        <f>'Spending 1870 on'!BE83</f>
        <v>9.0532605073578964E-2</v>
      </c>
      <c r="I83" s="127">
        <f>'Spending 1870 on'!BF83</f>
        <v>0</v>
      </c>
      <c r="K83" s="131">
        <f>'Spending 1870 on'!H83</f>
        <v>427600000</v>
      </c>
      <c r="L83" s="131">
        <f>'Spending 1870 on'!K83</f>
        <v>20240000000</v>
      </c>
      <c r="M83" s="133">
        <f t="shared" si="29"/>
        <v>2.1126482213438734E-2</v>
      </c>
      <c r="N83" s="136">
        <f t="shared" si="30"/>
        <v>0</v>
      </c>
      <c r="O83" s="50">
        <v>1945</v>
      </c>
      <c r="Q83" s="50">
        <v>1945</v>
      </c>
      <c r="R83" t="s">
        <v>125</v>
      </c>
      <c r="S83" s="139">
        <v>380985</v>
      </c>
      <c r="T83" s="139">
        <v>693551</v>
      </c>
      <c r="U83" s="139">
        <v>517800</v>
      </c>
      <c r="V83" s="139">
        <v>1233879</v>
      </c>
      <c r="W83" s="139">
        <v>1890611</v>
      </c>
      <c r="Y83" s="135">
        <f t="shared" si="31"/>
        <v>0.23926168848785684</v>
      </c>
      <c r="Z83" s="135">
        <f t="shared" si="32"/>
        <v>0.43555568673948214</v>
      </c>
      <c r="AA83" s="135">
        <f t="shared" si="33"/>
        <v>0.32518262477266102</v>
      </c>
      <c r="AC83">
        <f t="shared" si="34"/>
        <v>0</v>
      </c>
      <c r="AD83">
        <f t="shared" si="34"/>
        <v>0</v>
      </c>
      <c r="AE83">
        <f t="shared" si="34"/>
        <v>0</v>
      </c>
      <c r="AF83">
        <f t="shared" si="34"/>
        <v>0</v>
      </c>
      <c r="AG83" s="150">
        <f t="shared" si="34"/>
        <v>0.50547578061960263</v>
      </c>
      <c r="AH83" s="151">
        <f t="shared" si="35"/>
        <v>0.15095602158085347</v>
      </c>
      <c r="AI83" s="151">
        <f t="shared" si="35"/>
        <v>0.16586123897695335</v>
      </c>
      <c r="AJ83" s="151">
        <f t="shared" si="35"/>
        <v>0.20343872160519449</v>
      </c>
      <c r="AK83" s="151">
        <f t="shared" si="35"/>
        <v>0.20612911102416098</v>
      </c>
      <c r="AL83" s="151">
        <f t="shared" si="35"/>
        <v>0.19379085369921389</v>
      </c>
      <c r="AM83" s="151">
        <f t="shared" si="36"/>
        <v>9.4859008160365549E-2</v>
      </c>
      <c r="AN83" s="151">
        <f t="shared" si="36"/>
        <v>0.11503376377645988</v>
      </c>
      <c r="AO83" s="151">
        <f t="shared" si="36"/>
        <v>0.1513671265086983</v>
      </c>
      <c r="AP83" s="151">
        <f t="shared" si="36"/>
        <v>0.15947244690122081</v>
      </c>
      <c r="AQ83" s="151">
        <f t="shared" si="36"/>
        <v>0.16626414849114993</v>
      </c>
      <c r="AR83" s="167">
        <f t="shared" si="37"/>
        <v>0</v>
      </c>
      <c r="AS83" s="50">
        <v>1945</v>
      </c>
      <c r="AT83" s="170">
        <f t="shared" si="38"/>
        <v>0.24581502974121902</v>
      </c>
      <c r="AU83" s="170">
        <f t="shared" si="39"/>
        <v>0.28089500275341323</v>
      </c>
      <c r="AV83" s="170">
        <f t="shared" si="40"/>
        <v>0.35480584811389282</v>
      </c>
      <c r="AW83" s="170">
        <f t="shared" si="41"/>
        <v>0.36560155792538179</v>
      </c>
      <c r="AX83" s="170">
        <f t="shared" si="42"/>
        <v>0.86553078280996643</v>
      </c>
      <c r="AY83" s="170">
        <f t="shared" si="43"/>
        <v>0.64693185327628655</v>
      </c>
      <c r="AZ83" s="170">
        <f t="shared" si="44"/>
        <v>0.21822330928687034</v>
      </c>
      <c r="BA83" s="170">
        <f t="shared" si="45"/>
        <v>3.6819277933479277E-2</v>
      </c>
      <c r="BB83" s="170">
        <f t="shared" si="46"/>
        <v>-0.12697626276024865</v>
      </c>
      <c r="BC83" s="170">
        <f t="shared" si="47"/>
        <v>-0.77499817773638746</v>
      </c>
      <c r="BM83" s="50">
        <v>1945</v>
      </c>
      <c r="BN83" s="174">
        <f>'Spending 1870 on'!BI83</f>
        <v>0.23117159511013571</v>
      </c>
      <c r="BO83" s="174">
        <f>'Spending 1870 on'!BJ83</f>
        <v>0.43867431351165281</v>
      </c>
      <c r="BP83" s="174">
        <f t="shared" si="48"/>
        <v>2.4394490322271429</v>
      </c>
      <c r="BQ83" s="174">
        <f t="shared" si="49"/>
        <v>1.443385493911473</v>
      </c>
    </row>
    <row r="84" spans="1:69">
      <c r="A84" s="50">
        <v>1946</v>
      </c>
      <c r="B84" t="s">
        <v>185</v>
      </c>
      <c r="C84" t="s">
        <v>93</v>
      </c>
      <c r="D84" s="127">
        <f>'Spending 1870 on'!BA84</f>
        <v>0.57113246840376808</v>
      </c>
      <c r="E84" s="127">
        <f>'Spending 1870 on'!BB84</f>
        <v>0.34804715505611888</v>
      </c>
      <c r="F84" s="127">
        <f>'Spending 1870 on'!BC84</f>
        <v>0.27058061256476479</v>
      </c>
      <c r="G84" s="127">
        <f>'Spending 1870 on'!BD84</f>
        <v>0.1621346431616382</v>
      </c>
      <c r="H84" s="127">
        <f>'Spending 1870 on'!BE84</f>
        <v>6.3104016819738762E-2</v>
      </c>
      <c r="I84" s="127">
        <f>'Spending 1870 on'!BF84</f>
        <v>0</v>
      </c>
      <c r="K84" s="131">
        <f>'Spending 1870 on'!H84</f>
        <v>375540707</v>
      </c>
      <c r="L84" s="131">
        <f>'Spending 1870 on'!K84</f>
        <v>26540000000</v>
      </c>
      <c r="M84" s="133">
        <f t="shared" si="29"/>
        <v>1.4149988960060287E-2</v>
      </c>
      <c r="N84" s="136">
        <f t="shared" si="30"/>
        <v>0</v>
      </c>
      <c r="O84" s="50">
        <v>1946</v>
      </c>
      <c r="Q84" s="50">
        <v>1946</v>
      </c>
      <c r="R84" t="s">
        <v>125</v>
      </c>
      <c r="S84" s="139">
        <v>475323</v>
      </c>
      <c r="T84" s="139">
        <v>955629</v>
      </c>
      <c r="U84" s="139">
        <v>702100</v>
      </c>
      <c r="V84" s="139">
        <v>1539172</v>
      </c>
      <c r="W84" s="139">
        <v>2529174</v>
      </c>
      <c r="Y84" s="135">
        <f t="shared" si="31"/>
        <v>0.22283704288503045</v>
      </c>
      <c r="Z84" s="135">
        <f t="shared" si="32"/>
        <v>0.44801017509184021</v>
      </c>
      <c r="AA84" s="135">
        <f t="shared" si="33"/>
        <v>0.32915278202312931</v>
      </c>
      <c r="AC84">
        <f t="shared" si="34"/>
        <v>0</v>
      </c>
      <c r="AD84">
        <f t="shared" si="34"/>
        <v>0</v>
      </c>
      <c r="AE84">
        <f t="shared" si="34"/>
        <v>0</v>
      </c>
      <c r="AF84">
        <f t="shared" si="34"/>
        <v>0</v>
      </c>
      <c r="AG84" s="150">
        <f t="shared" si="34"/>
        <v>0.31531416967156617</v>
      </c>
      <c r="AH84" s="151">
        <f t="shared" si="35"/>
        <v>0.10399765424126016</v>
      </c>
      <c r="AI84" s="151">
        <f t="shared" si="35"/>
        <v>0.11426625849379182</v>
      </c>
      <c r="AJ84" s="151">
        <f t="shared" si="35"/>
        <v>0.140154394685402</v>
      </c>
      <c r="AK84" s="151">
        <f t="shared" si="35"/>
        <v>0.14200787615396446</v>
      </c>
      <c r="AL84" s="151">
        <f t="shared" si="35"/>
        <v>0.1335077195800031</v>
      </c>
      <c r="AM84" s="151">
        <f t="shared" si="36"/>
        <v>6.4309878628226971E-2</v>
      </c>
      <c r="AN84" s="151">
        <f t="shared" si="36"/>
        <v>7.7987399721761552E-2</v>
      </c>
      <c r="AO84" s="151">
        <f t="shared" si="36"/>
        <v>0.10261968497099615</v>
      </c>
      <c r="AP84" s="151">
        <f t="shared" si="36"/>
        <v>0.10811470522046793</v>
      </c>
      <c r="AQ84" s="151">
        <f t="shared" si="36"/>
        <v>0.11271915463858836</v>
      </c>
      <c r="AR84" s="167">
        <f t="shared" si="37"/>
        <v>0</v>
      </c>
      <c r="AS84" s="50">
        <v>1946</v>
      </c>
      <c r="AT84" s="170">
        <f t="shared" si="38"/>
        <v>0.16830753286948713</v>
      </c>
      <c r="AU84" s="170">
        <f t="shared" si="39"/>
        <v>0.19225365821555337</v>
      </c>
      <c r="AV84" s="170">
        <f t="shared" si="40"/>
        <v>0.24277407965639813</v>
      </c>
      <c r="AW84" s="170">
        <f t="shared" si="41"/>
        <v>0.25012258137443238</v>
      </c>
      <c r="AX84" s="170">
        <f t="shared" si="42"/>
        <v>0.56154104389015769</v>
      </c>
      <c r="AY84" s="170">
        <f t="shared" si="43"/>
        <v>0.40282493553428095</v>
      </c>
      <c r="AZ84" s="170">
        <f t="shared" si="44"/>
        <v>0.15579349684056551</v>
      </c>
      <c r="BA84" s="170">
        <f t="shared" si="45"/>
        <v>2.7806532908366655E-2</v>
      </c>
      <c r="BB84" s="170">
        <f t="shared" si="46"/>
        <v>-8.7987938212794187E-2</v>
      </c>
      <c r="BC84" s="170">
        <f t="shared" si="47"/>
        <v>-0.49843702707041893</v>
      </c>
      <c r="BM84" s="50">
        <v>1946</v>
      </c>
      <c r="BN84" s="174">
        <f>'Spending 1870 on'!BI84</f>
        <v>0.23321706689031355</v>
      </c>
      <c r="BO84" s="174">
        <f>'Spending 1870 on'!BJ84</f>
        <v>0.47376156589555857</v>
      </c>
      <c r="BP84" s="174">
        <f t="shared" si="48"/>
        <v>2.3130189379562895</v>
      </c>
      <c r="BQ84" s="174">
        <f t="shared" si="49"/>
        <v>1.4424433387937279</v>
      </c>
    </row>
    <row r="85" spans="1:69">
      <c r="A85" s="50">
        <v>1947</v>
      </c>
      <c r="B85" t="s">
        <v>185</v>
      </c>
      <c r="C85" t="s">
        <v>93</v>
      </c>
      <c r="D85" s="127">
        <f>'Spending 1870 on'!BA85</f>
        <v>0.60489178550939426</v>
      </c>
      <c r="E85" s="127">
        <f>'Spending 1870 on'!BB85</f>
        <v>0.37686621008191601</v>
      </c>
      <c r="F85" s="127">
        <f>'Spending 1870 on'!BC85</f>
        <v>0.3032123423429528</v>
      </c>
      <c r="G85" s="127">
        <f>'Spending 1870 on'!BD85</f>
        <v>0.18999931347108995</v>
      </c>
      <c r="H85" s="127">
        <f>'Spending 1870 on'!BE85</f>
        <v>7.9984451931069553E-2</v>
      </c>
      <c r="I85" s="127">
        <f>'Spending 1870 on'!BF85</f>
        <v>0</v>
      </c>
      <c r="K85" s="131">
        <f>'Spending 1870 on'!H85</f>
        <v>503338643.25</v>
      </c>
      <c r="L85" s="131">
        <f>'Spending 1870 on'!K85</f>
        <v>32370000000</v>
      </c>
      <c r="M85" s="133">
        <f t="shared" si="29"/>
        <v>1.5549541033364226E-2</v>
      </c>
      <c r="N85" s="136">
        <f t="shared" si="30"/>
        <v>0</v>
      </c>
      <c r="O85" s="50">
        <v>1947</v>
      </c>
      <c r="Q85" s="50">
        <v>1947</v>
      </c>
      <c r="R85" t="s">
        <v>125</v>
      </c>
      <c r="S85" s="139">
        <v>934523</v>
      </c>
      <c r="T85" s="139">
        <v>1429380</v>
      </c>
      <c r="U85" s="139">
        <v>1454800</v>
      </c>
      <c r="V85" s="139">
        <v>2451792</v>
      </c>
      <c r="W85" s="139">
        <v>4493549</v>
      </c>
      <c r="Y85" s="135">
        <f t="shared" si="31"/>
        <v>0.24472261917200683</v>
      </c>
      <c r="Z85" s="135">
        <f t="shared" si="32"/>
        <v>0.37431033521067231</v>
      </c>
      <c r="AA85" s="135">
        <f t="shared" si="33"/>
        <v>0.38096704561732087</v>
      </c>
      <c r="AC85">
        <f t="shared" si="34"/>
        <v>0</v>
      </c>
      <c r="AD85">
        <f t="shared" si="34"/>
        <v>0</v>
      </c>
      <c r="AE85">
        <f t="shared" si="34"/>
        <v>0</v>
      </c>
      <c r="AF85">
        <f t="shared" si="34"/>
        <v>0</v>
      </c>
      <c r="AG85" s="150">
        <f t="shared" si="34"/>
        <v>0.38053244086074867</v>
      </c>
      <c r="AH85" s="151">
        <f t="shared" si="35"/>
        <v>9.5483638146709654E-2</v>
      </c>
      <c r="AI85" s="151">
        <f t="shared" si="35"/>
        <v>0.10491157861203891</v>
      </c>
      <c r="AJ85" s="151">
        <f t="shared" si="35"/>
        <v>0.12868032076729941</v>
      </c>
      <c r="AK85" s="151">
        <f t="shared" si="35"/>
        <v>0.13038206255317936</v>
      </c>
      <c r="AL85" s="151">
        <f t="shared" si="35"/>
        <v>0.12257779157783945</v>
      </c>
      <c r="AM85" s="151">
        <f t="shared" si="36"/>
        <v>8.1795430692445797E-2</v>
      </c>
      <c r="AN85" s="151">
        <f t="shared" si="36"/>
        <v>9.9191805130005778E-2</v>
      </c>
      <c r="AO85" s="151">
        <f t="shared" si="36"/>
        <v>0.13052149232391042</v>
      </c>
      <c r="AP85" s="151">
        <f t="shared" si="36"/>
        <v>0.13751058260920873</v>
      </c>
      <c r="AQ85" s="151">
        <f t="shared" si="36"/>
        <v>0.1433669600630364</v>
      </c>
      <c r="AR85" s="167">
        <f t="shared" si="37"/>
        <v>0</v>
      </c>
      <c r="AS85" s="50">
        <v>1947</v>
      </c>
      <c r="AT85" s="170">
        <f t="shared" si="38"/>
        <v>0.17727906883915545</v>
      </c>
      <c r="AU85" s="170">
        <f t="shared" si="39"/>
        <v>0.20410338374204468</v>
      </c>
      <c r="AV85" s="170">
        <f t="shared" si="40"/>
        <v>0.25920181309120982</v>
      </c>
      <c r="AW85" s="170">
        <f t="shared" si="41"/>
        <v>0.26789264516238809</v>
      </c>
      <c r="AX85" s="170">
        <f t="shared" si="42"/>
        <v>0.6464771925016245</v>
      </c>
      <c r="AY85" s="170">
        <f t="shared" si="43"/>
        <v>0.42761271667023881</v>
      </c>
      <c r="AZ85" s="170">
        <f t="shared" si="44"/>
        <v>0.17276282633987133</v>
      </c>
      <c r="BA85" s="170">
        <f t="shared" si="45"/>
        <v>4.401052925174298E-2</v>
      </c>
      <c r="BB85" s="170">
        <f t="shared" si="46"/>
        <v>-7.789333169129814E-2</v>
      </c>
      <c r="BC85" s="170">
        <f t="shared" si="47"/>
        <v>-0.56649274057055499</v>
      </c>
      <c r="BM85" s="50">
        <v>1947</v>
      </c>
      <c r="BN85" s="174">
        <f>'Spending 1870 on'!BI85</f>
        <v>0.26379022474158376</v>
      </c>
      <c r="BO85" s="174">
        <f>'Spending 1870 on'!BJ85</f>
        <v>0.50126708546324572</v>
      </c>
      <c r="BP85" s="174">
        <f t="shared" si="48"/>
        <v>2.4941075249120166</v>
      </c>
      <c r="BQ85" s="174">
        <f t="shared" si="49"/>
        <v>1.4621117698129524</v>
      </c>
    </row>
    <row r="86" spans="1:69">
      <c r="A86" s="50">
        <v>1948</v>
      </c>
      <c r="B86" t="s">
        <v>185</v>
      </c>
      <c r="C86" t="s">
        <v>93</v>
      </c>
      <c r="D86" s="127">
        <f>'Spending 1870 on'!BA86</f>
        <v>0.93144379179001491</v>
      </c>
      <c r="E86" s="127">
        <f>'Spending 1870 on'!BB86</f>
        <v>0.57634935596896286</v>
      </c>
      <c r="F86" s="127">
        <f>'Spending 1870 on'!BC86</f>
        <v>0.44429778353454841</v>
      </c>
      <c r="G86" s="127">
        <f>'Spending 1870 on'!BD86</f>
        <v>0.26757064029383321</v>
      </c>
      <c r="H86" s="127">
        <f>'Spending 1870 on'!BE86</f>
        <v>0.10726465900266356</v>
      </c>
      <c r="I86" s="127">
        <f>'Spending 1870 on'!BF86</f>
        <v>0</v>
      </c>
      <c r="K86" s="131">
        <f>'Spending 1870 on'!H86</f>
        <v>918903168.46000004</v>
      </c>
      <c r="L86" s="131">
        <f>'Spending 1870 on'!K86</f>
        <v>39490000000</v>
      </c>
      <c r="M86" s="133">
        <f t="shared" si="29"/>
        <v>2.3269262305900228E-2</v>
      </c>
      <c r="N86" s="136">
        <f t="shared" si="30"/>
        <v>0</v>
      </c>
      <c r="O86" s="50">
        <v>1948</v>
      </c>
      <c r="Q86" s="50">
        <v>1948</v>
      </c>
      <c r="R86" t="s">
        <v>125</v>
      </c>
      <c r="S86" s="139">
        <v>1067776</v>
      </c>
      <c r="T86" s="139">
        <v>1558533</v>
      </c>
      <c r="U86" s="139">
        <v>2120500</v>
      </c>
      <c r="V86" s="139">
        <v>3211332</v>
      </c>
      <c r="W86" s="139">
        <v>5876320</v>
      </c>
      <c r="Y86" s="135">
        <f t="shared" si="31"/>
        <v>0.22494606376620588</v>
      </c>
      <c r="Z86" s="135">
        <f t="shared" si="32"/>
        <v>0.32833278103247887</v>
      </c>
      <c r="AA86" s="135">
        <f t="shared" si="33"/>
        <v>0.44672115520131522</v>
      </c>
      <c r="AC86">
        <f t="shared" si="34"/>
        <v>0</v>
      </c>
      <c r="AD86">
        <f t="shared" si="34"/>
        <v>0</v>
      </c>
      <c r="AE86">
        <f t="shared" si="34"/>
        <v>0</v>
      </c>
      <c r="AF86">
        <f t="shared" si="34"/>
        <v>0</v>
      </c>
      <c r="AG86" s="150">
        <f t="shared" si="34"/>
        <v>0.52343289624556033</v>
      </c>
      <c r="AH86" s="151">
        <f t="shared" si="35"/>
        <v>0.12533617168509401</v>
      </c>
      <c r="AI86" s="151">
        <f t="shared" si="35"/>
        <v>0.13771171568126789</v>
      </c>
      <c r="AJ86" s="151">
        <f t="shared" si="35"/>
        <v>0.16891164904506711</v>
      </c>
      <c r="AK86" s="151">
        <f t="shared" si="35"/>
        <v>0.17114543280926586</v>
      </c>
      <c r="AL86" s="151">
        <f t="shared" si="35"/>
        <v>0.16090119132635056</v>
      </c>
      <c r="AM86" s="151">
        <f t="shared" si="36"/>
        <v>0.14353016818323314</v>
      </c>
      <c r="AN86" s="151">
        <f t="shared" si="36"/>
        <v>0.17405637884883798</v>
      </c>
      <c r="AO86" s="151">
        <f t="shared" si="36"/>
        <v>0.22903200809855981</v>
      </c>
      <c r="AP86" s="151">
        <f t="shared" si="36"/>
        <v>0.2412960831893621</v>
      </c>
      <c r="AQ86" s="151">
        <f t="shared" si="36"/>
        <v>0.25157253547742381</v>
      </c>
      <c r="AR86" s="167">
        <f t="shared" si="37"/>
        <v>0</v>
      </c>
      <c r="AS86" s="50">
        <v>1948</v>
      </c>
      <c r="AT86" s="170">
        <f t="shared" si="38"/>
        <v>0.26886633986832714</v>
      </c>
      <c r="AU86" s="170">
        <f t="shared" si="39"/>
        <v>0.3117680945301059</v>
      </c>
      <c r="AV86" s="170">
        <f t="shared" si="40"/>
        <v>0.39794365714362689</v>
      </c>
      <c r="AW86" s="170">
        <f t="shared" si="41"/>
        <v>0.41244151599862799</v>
      </c>
      <c r="AX86" s="170">
        <f t="shared" si="42"/>
        <v>0.9359066230493347</v>
      </c>
      <c r="AY86" s="170">
        <f t="shared" si="43"/>
        <v>0.66257745192168782</v>
      </c>
      <c r="AZ86" s="170">
        <f t="shared" si="44"/>
        <v>0.26458126143885696</v>
      </c>
      <c r="BA86" s="170">
        <f t="shared" si="45"/>
        <v>4.6354126390921513E-2</v>
      </c>
      <c r="BB86" s="170">
        <f t="shared" si="46"/>
        <v>-0.14487087570479479</v>
      </c>
      <c r="BC86" s="170">
        <f t="shared" si="47"/>
        <v>-0.82864196404667112</v>
      </c>
      <c r="BD86" t="s">
        <v>204</v>
      </c>
      <c r="BM86" s="50">
        <v>1948</v>
      </c>
      <c r="BN86" s="174">
        <f>'Spending 1870 on'!BI86</f>
        <v>0.24142514992835365</v>
      </c>
      <c r="BO86" s="174">
        <f>'Spending 1870 on'!BJ86</f>
        <v>0.47699902822983342</v>
      </c>
      <c r="BP86" s="174">
        <f t="shared" si="48"/>
        <v>2.3518571190884563</v>
      </c>
      <c r="BQ86" s="174">
        <f t="shared" si="49"/>
        <v>1.4800798691963941</v>
      </c>
    </row>
    <row r="87" spans="1:69" ht="16" thickBot="1">
      <c r="A87" s="50">
        <v>1949</v>
      </c>
      <c r="B87" t="s">
        <v>185</v>
      </c>
      <c r="C87" s="21" t="s">
        <v>93</v>
      </c>
      <c r="D87" s="127">
        <f>'Spending 1870 on'!BA87</f>
        <v>1.0468240403731084</v>
      </c>
      <c r="E87" s="127">
        <f>'Spending 1870 on'!BB87</f>
        <v>0.64903482299200832</v>
      </c>
      <c r="F87" s="127">
        <f>'Spending 1870 on'!BC87</f>
        <v>0.49619700574598863</v>
      </c>
      <c r="G87" s="127">
        <f>'Spending 1870 on'!BD87</f>
        <v>0.29588707956727556</v>
      </c>
      <c r="H87" s="127">
        <f>'Spending 1870 on'!BE87</f>
        <v>0.11713281794795494</v>
      </c>
      <c r="I87" s="127">
        <f>'Spending 1870 on'!BF87</f>
        <v>0</v>
      </c>
      <c r="K87" s="131">
        <f>'Spending 1870 on'!H87</f>
        <v>1291857072.6700001</v>
      </c>
      <c r="L87" s="131">
        <f>'Spending 1870 on'!K87</f>
        <v>49590000000</v>
      </c>
      <c r="M87" s="133">
        <f t="shared" si="29"/>
        <v>2.6050757666263361E-2</v>
      </c>
      <c r="N87" s="136">
        <f t="shared" si="30"/>
        <v>0</v>
      </c>
      <c r="O87" s="50">
        <v>1949</v>
      </c>
      <c r="Q87" s="50">
        <v>1949</v>
      </c>
      <c r="R87" t="s">
        <v>125</v>
      </c>
      <c r="S87" s="139">
        <v>1216900</v>
      </c>
      <c r="T87" s="139">
        <v>1306701</v>
      </c>
      <c r="U87" s="139">
        <v>2905600</v>
      </c>
      <c r="V87" s="139">
        <v>4388302</v>
      </c>
      <c r="W87" s="139">
        <v>7630247</v>
      </c>
      <c r="Y87" s="135">
        <f t="shared" si="31"/>
        <v>0.2241397951558618</v>
      </c>
      <c r="Z87" s="135">
        <f t="shared" si="32"/>
        <v>0.24068016638175674</v>
      </c>
      <c r="AA87" s="135">
        <f t="shared" si="33"/>
        <v>0.53518003846238149</v>
      </c>
      <c r="AC87">
        <f t="shared" si="34"/>
        <v>0</v>
      </c>
      <c r="AD87">
        <f t="shared" si="34"/>
        <v>0</v>
      </c>
      <c r="AE87">
        <f t="shared" si="34"/>
        <v>0</v>
      </c>
      <c r="AF87">
        <f t="shared" si="34"/>
        <v>0</v>
      </c>
      <c r="AG87" s="150">
        <f t="shared" si="34"/>
        <v>0.58390114869712662</v>
      </c>
      <c r="AH87" s="151">
        <f t="shared" si="35"/>
        <v>0.10285850950512761</v>
      </c>
      <c r="AI87" s="151">
        <f t="shared" si="35"/>
        <v>0.11301463596604905</v>
      </c>
      <c r="AJ87" s="151">
        <f t="shared" si="35"/>
        <v>0.13861920485716472</v>
      </c>
      <c r="AK87" s="151">
        <f t="shared" si="35"/>
        <v>0.14045238410185648</v>
      </c>
      <c r="AL87" s="151">
        <f t="shared" si="35"/>
        <v>0.13204533451851116</v>
      </c>
      <c r="AM87" s="151">
        <f t="shared" si="36"/>
        <v>0.192506023968156</v>
      </c>
      <c r="AN87" s="151">
        <f t="shared" si="36"/>
        <v>0.23344849283329303</v>
      </c>
      <c r="AO87" s="151">
        <f t="shared" si="36"/>
        <v>0.30718309466627342</v>
      </c>
      <c r="AP87" s="151">
        <f t="shared" si="36"/>
        <v>0.32363195948167078</v>
      </c>
      <c r="AQ87" s="151">
        <f t="shared" si="36"/>
        <v>0.33741497803110715</v>
      </c>
      <c r="AR87" s="167">
        <f t="shared" si="37"/>
        <v>0</v>
      </c>
      <c r="AS87" s="138">
        <v>1949</v>
      </c>
      <c r="AT87" s="170">
        <f t="shared" si="38"/>
        <v>0.29536453347328362</v>
      </c>
      <c r="AU87" s="170">
        <f t="shared" si="39"/>
        <v>0.34646312879934205</v>
      </c>
      <c r="AV87" s="170">
        <f t="shared" si="40"/>
        <v>0.44580229952343814</v>
      </c>
      <c r="AW87" s="170">
        <f t="shared" si="41"/>
        <v>0.46408434358352724</v>
      </c>
      <c r="AX87" s="170">
        <f t="shared" si="42"/>
        <v>1.053361461246745</v>
      </c>
      <c r="AY87" s="170">
        <f t="shared" si="43"/>
        <v>0.75145950689982477</v>
      </c>
      <c r="AZ87" s="170">
        <f t="shared" si="44"/>
        <v>0.30257169419266627</v>
      </c>
      <c r="BA87" s="170">
        <f t="shared" si="45"/>
        <v>5.0394706222550489E-2</v>
      </c>
      <c r="BB87" s="170">
        <f t="shared" si="46"/>
        <v>-0.16819726401625168</v>
      </c>
      <c r="BC87" s="170">
        <f t="shared" si="47"/>
        <v>-0.93622864329879008</v>
      </c>
      <c r="BD87" s="137" t="s">
        <v>66</v>
      </c>
      <c r="BE87" s="171" t="s">
        <v>101</v>
      </c>
      <c r="BF87" s="171" t="s">
        <v>103</v>
      </c>
      <c r="BG87" s="171" t="s">
        <v>105</v>
      </c>
      <c r="BM87" s="50">
        <v>1949</v>
      </c>
      <c r="BN87" s="174">
        <f>'Spending 1870 on'!BI87</f>
        <v>0.23606111401630897</v>
      </c>
      <c r="BO87" s="174">
        <f>'Spending 1870 on'!BJ87</f>
        <v>0.47400230278350736</v>
      </c>
      <c r="BP87" s="174">
        <f t="shared" si="48"/>
        <v>2.3628443872379901</v>
      </c>
      <c r="BQ87" s="174">
        <f t="shared" si="49"/>
        <v>1.5093291475489963</v>
      </c>
    </row>
    <row r="88" spans="1:69">
      <c r="A88" s="50">
        <v>1950</v>
      </c>
      <c r="B88" t="s">
        <v>185</v>
      </c>
      <c r="C88" t="s">
        <v>95</v>
      </c>
      <c r="D88" s="127">
        <f>'Spending 1870 on'!BA88</f>
        <v>1.8751975191833083</v>
      </c>
      <c r="E88" s="127">
        <f>'Spending 1870 on'!BB88</f>
        <v>1.3064484623751984</v>
      </c>
      <c r="F88" s="127">
        <f>'Spending 1870 on'!BC88</f>
        <v>1.072149029239841</v>
      </c>
      <c r="G88" s="127">
        <f>'Spending 1870 on'!BD88</f>
        <v>0.70714333674281848</v>
      </c>
      <c r="H88" s="127">
        <f>'Spending 1870 on'!BE88</f>
        <v>0.33906165245883413</v>
      </c>
      <c r="I88" s="127">
        <f>'Spending 1870 on'!BF88</f>
        <v>0</v>
      </c>
      <c r="K88" s="131">
        <f>'Spending 1870 on'!H88</f>
        <v>3233000000.0000005</v>
      </c>
      <c r="L88" s="131">
        <f>'Spending 1870 on'!K88</f>
        <v>61000000000</v>
      </c>
      <c r="M88" s="133">
        <f t="shared" si="29"/>
        <v>5.3000000000000005E-2</v>
      </c>
      <c r="N88" s="136">
        <f t="shared" si="30"/>
        <v>0</v>
      </c>
      <c r="O88" s="50">
        <v>1950</v>
      </c>
      <c r="Q88" s="50">
        <v>1950</v>
      </c>
      <c r="R88" t="s">
        <v>125</v>
      </c>
      <c r="S88" s="139">
        <v>1899172</v>
      </c>
      <c r="T88" s="139">
        <v>3009343</v>
      </c>
      <c r="U88" s="139">
        <v>3640500</v>
      </c>
      <c r="V88" s="139">
        <v>6551772</v>
      </c>
      <c r="W88" s="139">
        <v>10518135</v>
      </c>
      <c r="Y88" s="135">
        <f t="shared" si="31"/>
        <v>0.22215097294834552</v>
      </c>
      <c r="Z88" s="135">
        <f t="shared" si="32"/>
        <v>0.35201049477629881</v>
      </c>
      <c r="AA88" s="135">
        <f t="shared" si="33"/>
        <v>0.42583853227535567</v>
      </c>
      <c r="AC88">
        <f t="shared" si="34"/>
        <v>0</v>
      </c>
      <c r="AD88">
        <f t="shared" si="34"/>
        <v>0</v>
      </c>
      <c r="AE88">
        <f t="shared" si="34"/>
        <v>0</v>
      </c>
      <c r="AF88">
        <f t="shared" si="34"/>
        <v>0</v>
      </c>
      <c r="AG88" s="150">
        <f t="shared" si="34"/>
        <v>1.1774001566262313</v>
      </c>
      <c r="AH88" s="151">
        <f t="shared" si="35"/>
        <v>0.30606315165865422</v>
      </c>
      <c r="AI88" s="151">
        <f t="shared" si="35"/>
        <v>0.33628346194925313</v>
      </c>
      <c r="AJ88" s="151">
        <f t="shared" si="35"/>
        <v>0.41247176264872354</v>
      </c>
      <c r="AK88" s="151">
        <f t="shared" si="35"/>
        <v>0.41792652395029206</v>
      </c>
      <c r="AL88" s="151">
        <f t="shared" si="35"/>
        <v>0.39291072210746081</v>
      </c>
      <c r="AM88" s="151">
        <f t="shared" si="36"/>
        <v>0.31163403627716285</v>
      </c>
      <c r="AN88" s="151">
        <f t="shared" si="36"/>
        <v>0.3779128288291575</v>
      </c>
      <c r="AO88" s="151">
        <f t="shared" si="36"/>
        <v>0.4972764264394961</v>
      </c>
      <c r="AP88" s="151">
        <f t="shared" si="36"/>
        <v>0.52390430035708124</v>
      </c>
      <c r="AQ88" s="151">
        <f t="shared" si="36"/>
        <v>0.5462166291564875</v>
      </c>
      <c r="AR88" s="167">
        <f t="shared" si="37"/>
        <v>0</v>
      </c>
      <c r="AS88" s="50">
        <v>1950</v>
      </c>
      <c r="AT88" s="170">
        <f t="shared" si="38"/>
        <v>0.61769718793581707</v>
      </c>
      <c r="AU88" s="170">
        <f t="shared" si="39"/>
        <v>0.71419629077841063</v>
      </c>
      <c r="AV88" s="170">
        <f t="shared" si="40"/>
        <v>0.90974818908821964</v>
      </c>
      <c r="AW88" s="170">
        <f t="shared" si="41"/>
        <v>0.9418308243073733</v>
      </c>
      <c r="AX88" s="170">
        <f t="shared" si="42"/>
        <v>2.1165275078901797</v>
      </c>
      <c r="AY88" s="170">
        <f t="shared" si="43"/>
        <v>1.2575003312474913</v>
      </c>
      <c r="AZ88" s="170">
        <f t="shared" si="44"/>
        <v>0.59225217159678778</v>
      </c>
      <c r="BA88" s="170">
        <f t="shared" si="45"/>
        <v>0.16240084015162137</v>
      </c>
      <c r="BB88" s="170">
        <f t="shared" si="46"/>
        <v>-0.23468748756455482</v>
      </c>
      <c r="BC88" s="170">
        <f t="shared" si="47"/>
        <v>-1.7774658554313456</v>
      </c>
      <c r="BD88" s="50">
        <v>1950</v>
      </c>
      <c r="BE88" s="170">
        <f>AY88</f>
        <v>1.2575003312474913</v>
      </c>
      <c r="BF88" s="170">
        <f>BA88</f>
        <v>0.16240084015162137</v>
      </c>
      <c r="BG88" s="170">
        <f>BC88</f>
        <v>-1.7774658554313456</v>
      </c>
      <c r="BM88" s="50">
        <v>1950</v>
      </c>
      <c r="BN88" s="174">
        <f>'Spending 1870 on'!BI88</f>
        <v>0.31624489059998545</v>
      </c>
      <c r="BO88" s="174">
        <f>'Spending 1870 on'!BJ88</f>
        <v>0.57175258513929061</v>
      </c>
      <c r="BP88" s="174">
        <f t="shared" si="48"/>
        <v>2.3264981818885895</v>
      </c>
      <c r="BQ88" s="174">
        <f t="shared" si="49"/>
        <v>1.4728061044414997</v>
      </c>
    </row>
    <row r="89" spans="1:69">
      <c r="A89" s="50">
        <v>1951</v>
      </c>
      <c r="B89" t="s">
        <v>185</v>
      </c>
      <c r="L89" s="131">
        <f>'Spending 1870 on'!K89</f>
        <v>89300000000</v>
      </c>
      <c r="M89" s="133">
        <f t="shared" si="29"/>
        <v>0</v>
      </c>
      <c r="N89" s="136">
        <f t="shared" si="30"/>
        <v>0</v>
      </c>
      <c r="O89" s="50">
        <v>1951</v>
      </c>
      <c r="Q89" s="50">
        <v>1951</v>
      </c>
      <c r="R89" t="s">
        <v>125</v>
      </c>
      <c r="S89" s="139">
        <v>2915879</v>
      </c>
      <c r="T89" s="139">
        <v>5143304</v>
      </c>
      <c r="U89" s="139">
        <v>4914500</v>
      </c>
      <c r="V89" s="139">
        <v>9679869</v>
      </c>
      <c r="W89" s="139">
        <v>15366508</v>
      </c>
      <c r="Y89" s="135">
        <f t="shared" si="31"/>
        <v>0.22475337188368175</v>
      </c>
      <c r="Z89" s="135">
        <f t="shared" si="32"/>
        <v>0.39644131893772955</v>
      </c>
      <c r="AA89" s="135">
        <f t="shared" si="33"/>
        <v>0.37880530917858868</v>
      </c>
      <c r="AS89" s="50">
        <v>1951</v>
      </c>
      <c r="AY89"/>
      <c r="AZ89"/>
      <c r="BA89"/>
      <c r="BB89"/>
      <c r="BC89"/>
      <c r="BD89" s="50">
        <v>1951</v>
      </c>
      <c r="BM89" s="50">
        <v>1951</v>
      </c>
      <c r="BN89" s="174"/>
      <c r="BO89" s="174"/>
      <c r="BP89" s="174"/>
      <c r="BQ89" s="174"/>
    </row>
    <row r="90" spans="1:69">
      <c r="A90" s="50">
        <v>1952</v>
      </c>
      <c r="B90" t="s">
        <v>185</v>
      </c>
      <c r="L90" s="131">
        <f>'Spending 1870 on'!K90</f>
        <v>114100000000</v>
      </c>
      <c r="M90" s="133">
        <f t="shared" si="29"/>
        <v>0</v>
      </c>
      <c r="N90" s="136">
        <f t="shared" si="30"/>
        <v>0</v>
      </c>
      <c r="O90" s="50">
        <v>1952</v>
      </c>
      <c r="Q90" s="50">
        <v>1952</v>
      </c>
      <c r="R90" t="s">
        <v>125</v>
      </c>
      <c r="S90" s="139">
        <v>3809564</v>
      </c>
      <c r="T90" s="139">
        <v>5485211</v>
      </c>
      <c r="U90" s="139">
        <v>5788700</v>
      </c>
      <c r="V90" s="139">
        <v>11641909</v>
      </c>
      <c r="W90" s="139">
        <v>17974116</v>
      </c>
      <c r="Y90" s="135">
        <f t="shared" si="31"/>
        <v>0.25256540684424511</v>
      </c>
      <c r="Z90" s="135">
        <f t="shared" si="32"/>
        <v>0.36365698222723875</v>
      </c>
      <c r="AA90" s="135">
        <f t="shared" si="33"/>
        <v>0.38377761092851614</v>
      </c>
      <c r="AS90" s="50">
        <v>1952</v>
      </c>
      <c r="AY90"/>
      <c r="AZ90"/>
      <c r="BA90"/>
      <c r="BB90"/>
      <c r="BC90"/>
      <c r="BD90" s="50">
        <v>1952</v>
      </c>
      <c r="BM90" s="50">
        <v>1952</v>
      </c>
      <c r="BN90" s="174"/>
      <c r="BO90" s="174"/>
      <c r="BP90" s="174"/>
      <c r="BQ90" s="174"/>
    </row>
    <row r="91" spans="1:69">
      <c r="A91" s="50">
        <v>1953</v>
      </c>
      <c r="B91" t="s">
        <v>185</v>
      </c>
      <c r="L91" s="131">
        <f>'Spending 1870 on'!K91</f>
        <v>131900000000</v>
      </c>
      <c r="M91" s="133">
        <f t="shared" si="29"/>
        <v>0</v>
      </c>
      <c r="N91" s="136">
        <f t="shared" si="30"/>
        <v>0</v>
      </c>
      <c r="O91" s="50">
        <v>1953</v>
      </c>
      <c r="Q91" s="50">
        <v>1953</v>
      </c>
      <c r="R91" t="s">
        <v>125</v>
      </c>
      <c r="S91" s="139">
        <v>3769140</v>
      </c>
      <c r="T91" s="139">
        <v>5413310</v>
      </c>
      <c r="U91" s="139">
        <v>7310800</v>
      </c>
      <c r="V91" s="139">
        <v>13026700</v>
      </c>
      <c r="W91" s="139">
        <v>20694570</v>
      </c>
      <c r="Y91" s="135">
        <f t="shared" si="31"/>
        <v>0.22852621526988312</v>
      </c>
      <c r="Z91" s="135">
        <f t="shared" si="32"/>
        <v>0.32821366316523426</v>
      </c>
      <c r="AA91" s="135">
        <f t="shared" si="33"/>
        <v>0.44326012156488259</v>
      </c>
      <c r="AS91" s="50">
        <v>1953</v>
      </c>
      <c r="AY91"/>
      <c r="AZ91"/>
      <c r="BA91"/>
      <c r="BB91"/>
      <c r="BC91"/>
      <c r="BD91" s="50">
        <v>1953</v>
      </c>
      <c r="BM91" s="50">
        <v>1953</v>
      </c>
      <c r="BN91" s="174"/>
      <c r="BO91" s="174"/>
      <c r="BP91" s="174"/>
      <c r="BQ91" s="174"/>
    </row>
    <row r="92" spans="1:69">
      <c r="A92" s="50">
        <v>1954</v>
      </c>
      <c r="B92" t="s">
        <v>185</v>
      </c>
      <c r="L92" s="131">
        <f>'Spending 1870 on'!K92</f>
        <v>140200000000</v>
      </c>
      <c r="M92" s="133">
        <f t="shared" si="29"/>
        <v>0</v>
      </c>
      <c r="N92" s="136">
        <f t="shared" si="30"/>
        <v>0</v>
      </c>
      <c r="O92" s="50">
        <v>1954</v>
      </c>
      <c r="Q92" s="50">
        <v>1954</v>
      </c>
      <c r="R92" t="s">
        <v>125</v>
      </c>
      <c r="S92" s="139">
        <v>3908220</v>
      </c>
      <c r="T92" s="139">
        <v>6503317</v>
      </c>
      <c r="U92" s="139">
        <v>8738100</v>
      </c>
      <c r="V92" s="139">
        <v>14246000</v>
      </c>
      <c r="W92" s="139">
        <v>23485557</v>
      </c>
      <c r="Y92" s="135">
        <f t="shared" si="31"/>
        <v>0.20408846392231875</v>
      </c>
      <c r="Z92" s="135">
        <f t="shared" si="32"/>
        <v>0.33960523638124318</v>
      </c>
      <c r="AA92" s="135">
        <f t="shared" si="33"/>
        <v>0.4563062996964381</v>
      </c>
      <c r="AS92" s="50">
        <v>1954</v>
      </c>
      <c r="AY92"/>
      <c r="AZ92"/>
      <c r="BA92"/>
      <c r="BB92"/>
      <c r="BC92"/>
      <c r="BD92" s="50">
        <v>1954</v>
      </c>
      <c r="BM92" s="50">
        <v>1954</v>
      </c>
      <c r="BN92" s="174"/>
      <c r="BO92" s="174"/>
      <c r="BP92" s="174"/>
      <c r="BQ92" s="174"/>
    </row>
    <row r="93" spans="1:69">
      <c r="A93" s="50">
        <v>1955</v>
      </c>
      <c r="B93" t="s">
        <v>185</v>
      </c>
      <c r="C93" t="s">
        <v>95</v>
      </c>
      <c r="D93" s="127">
        <f>'Spending 1870 on'!BA93</f>
        <v>1.4414627207844743</v>
      </c>
      <c r="E93" s="127">
        <f>'Spending 1870 on'!BB93</f>
        <v>0.96478867683414404</v>
      </c>
      <c r="F93" s="127">
        <f>'Spending 1870 on'!BC93</f>
        <v>0.73997528299578297</v>
      </c>
      <c r="G93" s="127">
        <f>'Spending 1870 on'!BD93</f>
        <v>0.45452263249401165</v>
      </c>
      <c r="H93" s="127">
        <f>'Spending 1870 on'!BE93</f>
        <v>0.19925068689158759</v>
      </c>
      <c r="I93" s="127">
        <f>'Spending 1870 on'!BF93</f>
        <v>-3.8000000000000007</v>
      </c>
      <c r="K93" s="131">
        <f>'Spending 1870 on'!H93</f>
        <v>6311800000.000001</v>
      </c>
      <c r="L93" s="131">
        <f>'Spending 1870 on'!K93</f>
        <v>166100000000</v>
      </c>
      <c r="M93" s="133">
        <f t="shared" si="29"/>
        <v>3.8000000000000006E-2</v>
      </c>
      <c r="N93" s="136">
        <f t="shared" si="30"/>
        <v>0</v>
      </c>
      <c r="O93" s="50">
        <v>1955</v>
      </c>
      <c r="Q93" s="50">
        <v>1955</v>
      </c>
      <c r="R93" t="s">
        <v>125</v>
      </c>
      <c r="S93" s="139">
        <v>4627370</v>
      </c>
      <c r="T93" s="139">
        <v>7656652</v>
      </c>
      <c r="U93" s="139">
        <v>9918000</v>
      </c>
      <c r="V93" s="139">
        <v>15829500</v>
      </c>
      <c r="W93" s="139">
        <v>26421002</v>
      </c>
      <c r="Y93" s="135">
        <f t="shared" si="31"/>
        <v>0.20842110687035623</v>
      </c>
      <c r="Z93" s="135">
        <f t="shared" si="32"/>
        <v>0.34486282375542193</v>
      </c>
      <c r="AA93" s="135">
        <f t="shared" si="33"/>
        <v>0.44671606937422187</v>
      </c>
      <c r="AC93">
        <f t="shared" si="34"/>
        <v>0</v>
      </c>
      <c r="AD93">
        <f t="shared" si="34"/>
        <v>0</v>
      </c>
      <c r="AE93">
        <f t="shared" si="34"/>
        <v>0</v>
      </c>
      <c r="AF93">
        <f t="shared" si="34"/>
        <v>0</v>
      </c>
      <c r="AG93" s="150">
        <f t="shared" si="34"/>
        <v>0.79200020610735378</v>
      </c>
      <c r="AH93" s="151">
        <f t="shared" si="35"/>
        <v>0.21498568415895158</v>
      </c>
      <c r="AI93" s="151">
        <f t="shared" si="35"/>
        <v>0.23621311401488568</v>
      </c>
      <c r="AJ93" s="151">
        <f t="shared" si="35"/>
        <v>0.2897295006233957</v>
      </c>
      <c r="AK93" s="151">
        <f t="shared" si="35"/>
        <v>0.29356104840687197</v>
      </c>
      <c r="AL93" s="151">
        <f t="shared" si="35"/>
        <v>0.27598938306649856</v>
      </c>
      <c r="AM93" s="151">
        <f t="shared" si="36"/>
        <v>0.23439008185755275</v>
      </c>
      <c r="AN93" s="151">
        <f t="shared" si="36"/>
        <v>0.28424051474757606</v>
      </c>
      <c r="AO93" s="151">
        <f t="shared" si="36"/>
        <v>0.37401775393789455</v>
      </c>
      <c r="AP93" s="151">
        <f t="shared" si="36"/>
        <v>0.39404544289573501</v>
      </c>
      <c r="AQ93" s="151">
        <f t="shared" si="36"/>
        <v>0.41082727018328502</v>
      </c>
      <c r="AR93" s="167">
        <f t="shared" si="37"/>
        <v>0</v>
      </c>
      <c r="AS93" s="50">
        <v>1955</v>
      </c>
      <c r="AT93" s="170">
        <f t="shared" si="38"/>
        <v>0.44937576601650431</v>
      </c>
      <c r="AU93" s="170">
        <f t="shared" si="39"/>
        <v>0.52045362876246171</v>
      </c>
      <c r="AV93" s="170">
        <f t="shared" si="40"/>
        <v>0.66374725456129025</v>
      </c>
      <c r="AW93" s="170">
        <f t="shared" si="41"/>
        <v>0.68760649130260698</v>
      </c>
      <c r="AX93" s="170">
        <f t="shared" si="42"/>
        <v>1.4788168593571371</v>
      </c>
      <c r="AY93" s="170">
        <f t="shared" si="43"/>
        <v>0.99208695476797004</v>
      </c>
      <c r="AZ93" s="170">
        <f t="shared" si="44"/>
        <v>0.44433504807168234</v>
      </c>
      <c r="BA93" s="170">
        <f t="shared" si="45"/>
        <v>7.6228028434492723E-2</v>
      </c>
      <c r="BB93" s="170">
        <f t="shared" si="46"/>
        <v>-0.23308385880859533</v>
      </c>
      <c r="BC93" s="170">
        <f t="shared" si="47"/>
        <v>-1.2795661724655496</v>
      </c>
      <c r="BD93" s="50">
        <v>1955</v>
      </c>
      <c r="BE93" s="170">
        <f>AY93</f>
        <v>0.99208695476797004</v>
      </c>
      <c r="BF93" s="170">
        <f>BA93</f>
        <v>7.6228028434492723E-2</v>
      </c>
      <c r="BG93" s="170">
        <f>BC93</f>
        <v>-1.2795661724655496</v>
      </c>
      <c r="BM93" s="50">
        <v>1955</v>
      </c>
      <c r="BN93" s="174">
        <f>'Spending 1870 on'!BI93</f>
        <v>0.26926667886111422</v>
      </c>
      <c r="BO93" s="174">
        <f>'Spending 1870 on'!BJ93</f>
        <v>0.51335027422219626</v>
      </c>
      <c r="BP93" s="174">
        <f t="shared" si="48"/>
        <v>2.2279818849639907</v>
      </c>
      <c r="BQ93" s="174">
        <f t="shared" si="49"/>
        <v>1.4770428330950822</v>
      </c>
    </row>
    <row r="94" spans="1:69">
      <c r="A94" s="50">
        <v>1956</v>
      </c>
      <c r="B94" t="s">
        <v>185</v>
      </c>
      <c r="L94" s="131">
        <f>'Spending 1870 on'!K94</f>
        <v>204800000000</v>
      </c>
      <c r="M94" s="133">
        <f t="shared" si="29"/>
        <v>0</v>
      </c>
      <c r="N94" s="136">
        <f t="shared" si="30"/>
        <v>0</v>
      </c>
      <c r="O94" s="50">
        <v>1956</v>
      </c>
      <c r="Q94" s="50">
        <v>1956</v>
      </c>
      <c r="R94" t="s">
        <v>125</v>
      </c>
      <c r="S94" s="139">
        <v>5661800</v>
      </c>
      <c r="T94" s="139">
        <v>8961010</v>
      </c>
      <c r="U94" s="139">
        <v>12379200</v>
      </c>
      <c r="V94" s="139">
        <v>19441900</v>
      </c>
      <c r="W94" s="139">
        <v>32692780</v>
      </c>
      <c r="Y94" s="135">
        <f t="shared" si="31"/>
        <v>0.20968068673406165</v>
      </c>
      <c r="Z94" s="135">
        <f t="shared" si="32"/>
        <v>0.33186455378692181</v>
      </c>
      <c r="AA94" s="135">
        <f t="shared" si="33"/>
        <v>0.45845475947901654</v>
      </c>
      <c r="AS94" s="50">
        <v>1956</v>
      </c>
      <c r="AY94"/>
      <c r="AZ94"/>
      <c r="BA94"/>
      <c r="BB94"/>
      <c r="BC94"/>
      <c r="BD94" s="50">
        <v>1956</v>
      </c>
      <c r="BM94" s="50">
        <v>1956</v>
      </c>
      <c r="BN94" s="174"/>
      <c r="BO94" s="174"/>
      <c r="BP94" s="174"/>
      <c r="BQ94" s="174"/>
    </row>
    <row r="95" spans="1:69">
      <c r="A95" s="50">
        <v>1957</v>
      </c>
      <c r="B95" t="s">
        <v>185</v>
      </c>
      <c r="L95" s="131">
        <f>'Spending 1870 on'!K95</f>
        <v>266300000000</v>
      </c>
      <c r="M95" s="133">
        <f t="shared" si="29"/>
        <v>0</v>
      </c>
      <c r="N95" s="136">
        <f t="shared" si="30"/>
        <v>0</v>
      </c>
      <c r="O95" s="50">
        <v>1957</v>
      </c>
      <c r="Q95" s="50">
        <v>1957</v>
      </c>
      <c r="R95" t="s">
        <v>125</v>
      </c>
      <c r="S95" s="139">
        <v>7091400</v>
      </c>
      <c r="T95" s="139">
        <v>11331864</v>
      </c>
      <c r="U95" s="139">
        <v>11966700</v>
      </c>
      <c r="V95" s="139">
        <v>22890000</v>
      </c>
      <c r="W95" s="139">
        <v>35918064</v>
      </c>
      <c r="Y95" s="135">
        <f t="shared" si="31"/>
        <v>0.23334677198038142</v>
      </c>
      <c r="Z95" s="135">
        <f t="shared" si="32"/>
        <v>0.37288178426272567</v>
      </c>
      <c r="AA95" s="135">
        <f t="shared" si="33"/>
        <v>0.39377144375689288</v>
      </c>
      <c r="AS95" s="50">
        <v>1957</v>
      </c>
      <c r="AY95"/>
      <c r="AZ95"/>
      <c r="BA95"/>
      <c r="BB95"/>
      <c r="BC95"/>
      <c r="BD95" s="50">
        <v>1957</v>
      </c>
      <c r="BM95" s="50">
        <v>1957</v>
      </c>
      <c r="BN95" s="174"/>
      <c r="BO95" s="174"/>
      <c r="BP95" s="174"/>
      <c r="BQ95" s="174"/>
    </row>
    <row r="96" spans="1:69">
      <c r="A96" s="50">
        <v>1958</v>
      </c>
      <c r="B96" t="s">
        <v>185</v>
      </c>
      <c r="L96" s="131">
        <f>'Spending 1870 on'!K96</f>
        <v>377400000000</v>
      </c>
      <c r="M96" s="133">
        <f t="shared" si="29"/>
        <v>0</v>
      </c>
      <c r="N96" s="136">
        <f t="shared" si="30"/>
        <v>0</v>
      </c>
      <c r="O96" s="50">
        <v>1958</v>
      </c>
      <c r="Q96" s="50">
        <v>1958</v>
      </c>
      <c r="R96" t="s">
        <v>125</v>
      </c>
      <c r="S96" s="139">
        <v>9976810</v>
      </c>
      <c r="T96" s="139">
        <v>14176424</v>
      </c>
      <c r="U96" s="139">
        <v>15039100</v>
      </c>
      <c r="V96" s="139">
        <v>29439200</v>
      </c>
      <c r="W96" s="139">
        <v>45917404</v>
      </c>
      <c r="Y96" s="135">
        <f t="shared" si="31"/>
        <v>0.25456024129616778</v>
      </c>
      <c r="Z96" s="135">
        <f t="shared" si="32"/>
        <v>0.36171420666092508</v>
      </c>
      <c r="AA96" s="135">
        <f t="shared" si="33"/>
        <v>0.38372555204290715</v>
      </c>
      <c r="AS96" s="50">
        <v>1958</v>
      </c>
      <c r="AY96"/>
      <c r="AZ96"/>
      <c r="BA96"/>
      <c r="BB96"/>
      <c r="BC96"/>
      <c r="BD96" s="50">
        <v>1958</v>
      </c>
      <c r="BM96" s="50">
        <v>1958</v>
      </c>
      <c r="BN96" s="174"/>
      <c r="BO96" s="174"/>
      <c r="BP96" s="174"/>
      <c r="BQ96" s="174"/>
    </row>
    <row r="97" spans="1:69">
      <c r="A97" s="50">
        <v>1959</v>
      </c>
      <c r="B97" t="s">
        <v>185</v>
      </c>
      <c r="L97" s="131">
        <f>'Spending 1870 on'!K97</f>
        <v>771100000000</v>
      </c>
      <c r="M97" s="133">
        <f t="shared" si="29"/>
        <v>0</v>
      </c>
      <c r="N97" s="136">
        <f t="shared" si="30"/>
        <v>0</v>
      </c>
      <c r="O97" s="50">
        <v>1959</v>
      </c>
      <c r="Q97" s="50">
        <v>1959</v>
      </c>
      <c r="R97" t="s">
        <v>125</v>
      </c>
      <c r="S97" s="139">
        <v>16562660</v>
      </c>
      <c r="T97" s="139">
        <v>22747666</v>
      </c>
      <c r="U97" s="139">
        <v>24899600</v>
      </c>
      <c r="V97" s="139">
        <v>44140600</v>
      </c>
      <c r="W97" s="139">
        <v>73134786</v>
      </c>
      <c r="Y97" s="135">
        <f t="shared" si="31"/>
        <v>0.25794547715255117</v>
      </c>
      <c r="Z97" s="135">
        <f t="shared" si="32"/>
        <v>0.35427024164457066</v>
      </c>
      <c r="AA97" s="135">
        <f t="shared" si="33"/>
        <v>0.38778428120287822</v>
      </c>
      <c r="AS97" s="50">
        <v>1959</v>
      </c>
      <c r="AY97"/>
      <c r="AZ97"/>
      <c r="BA97"/>
      <c r="BB97"/>
      <c r="BC97"/>
      <c r="BD97" s="50">
        <v>1959</v>
      </c>
      <c r="BM97" s="50">
        <v>1959</v>
      </c>
      <c r="BN97" s="174"/>
      <c r="BO97" s="174"/>
      <c r="BP97" s="174"/>
      <c r="BQ97" s="174"/>
    </row>
    <row r="98" spans="1:69">
      <c r="A98" s="50">
        <v>1960</v>
      </c>
      <c r="B98" t="s">
        <v>185</v>
      </c>
      <c r="C98" t="s">
        <v>95</v>
      </c>
      <c r="D98" s="127">
        <f>'Spending 1870 on'!BA98</f>
        <v>1.9525689769796348</v>
      </c>
      <c r="E98" s="127">
        <f>'Spending 1870 on'!BB98</f>
        <v>1.3507301193037007</v>
      </c>
      <c r="F98" s="127">
        <f>'Spending 1870 on'!BC98</f>
        <v>1.1084349014864632</v>
      </c>
      <c r="G98" s="127">
        <f>'Spending 1870 on'!BD98</f>
        <v>0.73437552145172247</v>
      </c>
      <c r="H98" s="127">
        <f>'Spending 1870 on'!BE98</f>
        <v>0.35389048077847846</v>
      </c>
      <c r="I98" s="127">
        <f>'Spending 1870 on'!BF98</f>
        <v>-5.5</v>
      </c>
      <c r="K98" s="131">
        <f>'Spending 1870 on'!H98</f>
        <v>55681999999.999992</v>
      </c>
      <c r="L98" s="131">
        <f>'Spending 1870 on'!K98</f>
        <v>1012400000000</v>
      </c>
      <c r="M98" s="133">
        <f t="shared" si="29"/>
        <v>5.4999999999999993E-2</v>
      </c>
      <c r="N98" s="136">
        <f t="shared" si="30"/>
        <v>0</v>
      </c>
      <c r="O98" s="50">
        <v>1960</v>
      </c>
      <c r="Q98" s="50">
        <v>1960</v>
      </c>
      <c r="R98" t="s">
        <v>125</v>
      </c>
      <c r="S98" s="139">
        <v>25884670</v>
      </c>
      <c r="T98" s="139">
        <v>41036699</v>
      </c>
      <c r="U98" s="139">
        <v>35333500</v>
      </c>
      <c r="V98" s="139">
        <v>81740100</v>
      </c>
      <c r="W98" s="139">
        <v>121429599</v>
      </c>
      <c r="Y98" s="135">
        <f t="shared" si="31"/>
        <v>0.25313875273753467</v>
      </c>
      <c r="Z98" s="135">
        <f t="shared" si="32"/>
        <v>0.40131779935095313</v>
      </c>
      <c r="AA98" s="135">
        <f t="shared" si="33"/>
        <v>0.34554344791151215</v>
      </c>
      <c r="AC98">
        <f t="shared" si="34"/>
        <v>0</v>
      </c>
      <c r="AD98">
        <f t="shared" si="34"/>
        <v>0</v>
      </c>
      <c r="AE98">
        <f t="shared" si="34"/>
        <v>0</v>
      </c>
      <c r="AF98">
        <f t="shared" si="34"/>
        <v>0</v>
      </c>
      <c r="AG98" s="150">
        <f t="shared" si="34"/>
        <v>1.3922631400564405</v>
      </c>
      <c r="AH98" s="151">
        <f t="shared" si="35"/>
        <v>0.36210179391807162</v>
      </c>
      <c r="AI98" s="151">
        <f t="shared" si="35"/>
        <v>0.39785529285998578</v>
      </c>
      <c r="AJ98" s="151">
        <f t="shared" si="35"/>
        <v>0.48799329284247284</v>
      </c>
      <c r="AK98" s="151">
        <f t="shared" si="35"/>
        <v>0.49444679383397971</v>
      </c>
      <c r="AL98" s="151">
        <f t="shared" si="35"/>
        <v>0.46485072297573188</v>
      </c>
      <c r="AM98" s="151">
        <f t="shared" si="36"/>
        <v>0.26241545585112308</v>
      </c>
      <c r="AN98" s="151">
        <f t="shared" si="36"/>
        <v>0.31822636716417679</v>
      </c>
      <c r="AO98" s="151">
        <f t="shared" si="36"/>
        <v>0.41873802260828541</v>
      </c>
      <c r="AP98" s="151">
        <f t="shared" si="36"/>
        <v>0.44116036695777966</v>
      </c>
      <c r="AQ98" s="151">
        <f t="shared" si="36"/>
        <v>0.45994875093195148</v>
      </c>
      <c r="AR98" s="167">
        <f t="shared" si="37"/>
        <v>0</v>
      </c>
      <c r="AS98" s="50">
        <v>1960</v>
      </c>
      <c r="AT98" s="170">
        <f t="shared" si="38"/>
        <v>0.62451724976919465</v>
      </c>
      <c r="AU98" s="170">
        <f t="shared" si="39"/>
        <v>0.71608166002416263</v>
      </c>
      <c r="AV98" s="170">
        <f t="shared" si="40"/>
        <v>0.90673131545075825</v>
      </c>
      <c r="AW98" s="170">
        <f t="shared" si="41"/>
        <v>0.93560716079175932</v>
      </c>
      <c r="AX98" s="170">
        <f t="shared" si="42"/>
        <v>2.3170626139641239</v>
      </c>
      <c r="AY98" s="170">
        <f t="shared" si="43"/>
        <v>1.3280517272104402</v>
      </c>
      <c r="AZ98" s="170">
        <f t="shared" si="44"/>
        <v>0.63464845927953806</v>
      </c>
      <c r="BA98" s="170">
        <f t="shared" si="45"/>
        <v>0.20170358603570493</v>
      </c>
      <c r="BB98" s="170">
        <f t="shared" si="46"/>
        <v>-0.20123163934003685</v>
      </c>
      <c r="BC98" s="170">
        <f t="shared" si="47"/>
        <v>-1.9631721331856455</v>
      </c>
      <c r="BD98" s="50">
        <v>1960</v>
      </c>
      <c r="BE98" s="170">
        <f>AY98</f>
        <v>1.3280517272104402</v>
      </c>
      <c r="BF98" s="170">
        <f>BA98</f>
        <v>0.20170358603570493</v>
      </c>
      <c r="BG98" s="170">
        <f>BC98</f>
        <v>-1.9631721331856455</v>
      </c>
      <c r="BM98" s="50">
        <v>1960</v>
      </c>
      <c r="BN98" s="174">
        <f>'Spending 1870 on'!BI98</f>
        <v>0.31927042382362258</v>
      </c>
      <c r="BO98" s="174">
        <f>'Spending 1870 on'!BJ98</f>
        <v>0.56768027893235551</v>
      </c>
      <c r="BP98" s="174">
        <f t="shared" si="48"/>
        <v>2.555401555544881</v>
      </c>
      <c r="BQ98" s="174">
        <f t="shared" si="49"/>
        <v>1.4518915462877329</v>
      </c>
    </row>
    <row r="99" spans="1:69">
      <c r="A99" s="50">
        <v>1961</v>
      </c>
      <c r="B99" t="s">
        <v>185</v>
      </c>
      <c r="L99" s="131">
        <f>'Spending 1870 on'!K99</f>
        <v>1232344520000</v>
      </c>
      <c r="M99" s="133">
        <f t="shared" si="29"/>
        <v>0</v>
      </c>
      <c r="N99" s="136">
        <f t="shared" si="30"/>
        <v>0</v>
      </c>
      <c r="O99" s="50">
        <v>1961</v>
      </c>
      <c r="Q99" s="50">
        <v>1961</v>
      </c>
      <c r="R99" t="s">
        <v>125</v>
      </c>
      <c r="S99" s="139">
        <v>30431840</v>
      </c>
      <c r="T99" s="139">
        <v>51000347</v>
      </c>
      <c r="U99" s="139">
        <v>47357600</v>
      </c>
      <c r="V99" s="139">
        <v>97844800</v>
      </c>
      <c r="W99" s="139">
        <v>149593377</v>
      </c>
      <c r="Y99" s="135">
        <f t="shared" si="31"/>
        <v>0.23629078600774453</v>
      </c>
      <c r="Z99" s="135">
        <f t="shared" si="32"/>
        <v>0.3959968269844254</v>
      </c>
      <c r="AA99" s="135">
        <f t="shared" si="33"/>
        <v>0.36771238700783004</v>
      </c>
      <c r="AS99" s="50">
        <v>1961</v>
      </c>
      <c r="AY99"/>
      <c r="AZ99"/>
      <c r="BA99"/>
      <c r="BB99"/>
      <c r="BC99"/>
      <c r="BD99" s="50">
        <v>1961</v>
      </c>
      <c r="BM99" s="50">
        <v>1961</v>
      </c>
      <c r="BN99" s="174"/>
      <c r="BO99" s="174"/>
      <c r="BP99" s="174"/>
      <c r="BQ99" s="174"/>
    </row>
    <row r="100" spans="1:69">
      <c r="A100" s="50">
        <v>1962</v>
      </c>
      <c r="B100" t="s">
        <v>185</v>
      </c>
      <c r="L100" s="131">
        <f>'Spending 1870 on'!K100</f>
        <v>1580034510000</v>
      </c>
      <c r="M100" s="133">
        <f t="shared" si="29"/>
        <v>0</v>
      </c>
      <c r="N100" s="136">
        <f t="shared" si="30"/>
        <v>0</v>
      </c>
      <c r="O100" s="50">
        <v>1962</v>
      </c>
      <c r="Q100" s="50">
        <v>1962</v>
      </c>
      <c r="R100" t="s">
        <v>125</v>
      </c>
      <c r="S100" s="139">
        <v>26439950</v>
      </c>
      <c r="T100" s="139">
        <v>72923359</v>
      </c>
      <c r="U100" s="139">
        <v>50036000</v>
      </c>
      <c r="V100" s="139">
        <v>101681900</v>
      </c>
      <c r="W100" s="139">
        <v>172494939</v>
      </c>
      <c r="Y100" s="135">
        <f t="shared" si="31"/>
        <v>0.17697504879356571</v>
      </c>
      <c r="Z100" s="135">
        <f t="shared" si="32"/>
        <v>0.4881104168962388</v>
      </c>
      <c r="AA100" s="135">
        <f t="shared" si="33"/>
        <v>0.33491453431019552</v>
      </c>
      <c r="AS100" s="50">
        <v>1962</v>
      </c>
      <c r="AY100"/>
      <c r="AZ100"/>
      <c r="BA100"/>
      <c r="BB100"/>
      <c r="BC100"/>
      <c r="BD100" s="50">
        <v>1962</v>
      </c>
      <c r="BM100" s="50">
        <v>1962</v>
      </c>
      <c r="BN100" s="174"/>
      <c r="BO100" s="174"/>
      <c r="BP100" s="174"/>
      <c r="BQ100" s="174"/>
    </row>
    <row r="101" spans="1:69">
      <c r="A101" s="50">
        <v>1963</v>
      </c>
      <c r="B101" t="s">
        <v>185</v>
      </c>
      <c r="L101" s="131">
        <f>'Spending 1870 on'!K101</f>
        <v>1972574380000</v>
      </c>
      <c r="M101" s="133">
        <f t="shared" si="29"/>
        <v>0</v>
      </c>
      <c r="N101" s="136">
        <f t="shared" si="30"/>
        <v>0</v>
      </c>
      <c r="O101" s="50">
        <v>1963</v>
      </c>
      <c r="Q101" s="50">
        <v>1963</v>
      </c>
      <c r="R101" t="s">
        <v>125</v>
      </c>
      <c r="S101" s="139">
        <v>29438950</v>
      </c>
      <c r="T101" s="139">
        <v>93944628</v>
      </c>
      <c r="U101" s="139">
        <v>65497000</v>
      </c>
      <c r="V101" s="139">
        <v>133507600</v>
      </c>
      <c r="W101" s="139">
        <v>230439578</v>
      </c>
      <c r="Y101" s="135">
        <f t="shared" si="31"/>
        <v>0.1558601223679017</v>
      </c>
      <c r="Z101" s="135">
        <f t="shared" si="32"/>
        <v>0.49737579689109168</v>
      </c>
      <c r="AA101" s="135">
        <f t="shared" si="33"/>
        <v>0.34676408074100662</v>
      </c>
      <c r="AS101" s="50">
        <v>1963</v>
      </c>
      <c r="AY101"/>
      <c r="AZ101"/>
      <c r="BA101"/>
      <c r="BB101"/>
      <c r="BC101"/>
      <c r="BD101" s="50">
        <v>1963</v>
      </c>
      <c r="BM101" s="50">
        <v>1963</v>
      </c>
      <c r="BN101" s="174"/>
      <c r="BO101" s="174"/>
      <c r="BP101" s="174"/>
      <c r="BQ101" s="174"/>
    </row>
    <row r="102" spans="1:69" ht="16" thickBot="1">
      <c r="A102" s="50">
        <v>1964</v>
      </c>
      <c r="B102" s="21" t="s">
        <v>185</v>
      </c>
      <c r="L102" s="131">
        <f>'Spending 1870 on'!K102</f>
        <v>2743701720000</v>
      </c>
      <c r="M102" s="133">
        <f t="shared" si="29"/>
        <v>0</v>
      </c>
      <c r="N102" s="136">
        <f t="shared" si="30"/>
        <v>0</v>
      </c>
      <c r="O102" s="50">
        <v>1964</v>
      </c>
      <c r="Q102" s="50">
        <v>1964</v>
      </c>
      <c r="R102" t="s">
        <v>125</v>
      </c>
      <c r="S102" s="139">
        <v>34939570</v>
      </c>
      <c r="T102" s="139">
        <v>120765901</v>
      </c>
      <c r="U102" s="139">
        <v>100848000</v>
      </c>
      <c r="V102" s="139">
        <v>138670600</v>
      </c>
      <c r="W102" s="139">
        <v>289332981</v>
      </c>
      <c r="Y102" s="135">
        <f t="shared" si="31"/>
        <v>0.13618825683321198</v>
      </c>
      <c r="Z102" s="135">
        <f t="shared" si="32"/>
        <v>0.47072409712203817</v>
      </c>
      <c r="AA102" s="135">
        <f t="shared" si="33"/>
        <v>0.39308764604474988</v>
      </c>
      <c r="AS102" s="50">
        <v>1964</v>
      </c>
      <c r="AY102"/>
      <c r="AZ102"/>
      <c r="BA102"/>
      <c r="BB102"/>
      <c r="BC102"/>
      <c r="BD102" s="50">
        <v>1964</v>
      </c>
      <c r="BM102" s="50">
        <v>1964</v>
      </c>
      <c r="BN102" s="174"/>
      <c r="BO102" s="174"/>
      <c r="BP102" s="174"/>
      <c r="BQ102" s="174"/>
    </row>
    <row r="103" spans="1:69">
      <c r="A103" s="50">
        <v>1965</v>
      </c>
      <c r="B103" t="s">
        <v>188</v>
      </c>
      <c r="C103" t="s">
        <v>38</v>
      </c>
      <c r="D103" s="127">
        <f>'Spending 1870 on'!BA103</f>
        <v>2.1108464342439546</v>
      </c>
      <c r="E103" s="127">
        <f>'Spending 1870 on'!BB103</f>
        <v>1.4268973628968415</v>
      </c>
      <c r="F103" s="127">
        <f>'Spending 1870 on'!BC103</f>
        <v>1.097335587982684</v>
      </c>
      <c r="G103" s="127">
        <f>'Spending 1870 on'!BD103</f>
        <v>0.67173484208440515</v>
      </c>
      <c r="H103" s="127">
        <f>'Spending 1870 on'!BE103</f>
        <v>0.29318577279211416</v>
      </c>
      <c r="I103" s="127">
        <f>'Spending 1870 on'!BF103</f>
        <v>-5.6</v>
      </c>
      <c r="K103" s="131">
        <f>'Spending 1870 on'!H103</f>
        <v>214.49426991999999</v>
      </c>
      <c r="L103" s="131">
        <f>'Spending 1870 on'!K103</f>
        <v>3830.2548200000001</v>
      </c>
      <c r="M103" s="133">
        <f t="shared" si="29"/>
        <v>5.5999999999999994E-2</v>
      </c>
      <c r="N103" s="136">
        <f t="shared" si="30"/>
        <v>0</v>
      </c>
      <c r="O103" s="50">
        <v>1965</v>
      </c>
      <c r="Q103" s="50">
        <v>1965</v>
      </c>
      <c r="R103" t="s">
        <v>125</v>
      </c>
      <c r="S103" s="139">
        <v>75413800</v>
      </c>
      <c r="T103" s="139">
        <v>162922774</v>
      </c>
      <c r="U103" s="139">
        <v>137144000</v>
      </c>
      <c r="V103" s="139">
        <v>241727000</v>
      </c>
      <c r="W103" s="139">
        <v>443987264</v>
      </c>
      <c r="Y103" s="135">
        <f t="shared" si="31"/>
        <v>0.20084607626065895</v>
      </c>
      <c r="Z103" s="135">
        <f t="shared" si="32"/>
        <v>0.43390466852753878</v>
      </c>
      <c r="AA103" s="135">
        <f t="shared" si="33"/>
        <v>0.36524925521180224</v>
      </c>
      <c r="AC103">
        <f t="shared" si="34"/>
        <v>0</v>
      </c>
      <c r="AD103">
        <f t="shared" si="34"/>
        <v>0</v>
      </c>
      <c r="AE103">
        <f t="shared" si="34"/>
        <v>0</v>
      </c>
      <c r="AF103">
        <f t="shared" si="34"/>
        <v>0</v>
      </c>
      <c r="AG103" s="150">
        <f t="shared" si="34"/>
        <v>1.1247380270596901</v>
      </c>
      <c r="AH103" s="151">
        <f t="shared" si="35"/>
        <v>0.39862259742422906</v>
      </c>
      <c r="AI103" s="151">
        <f t="shared" si="35"/>
        <v>0.43798211691463768</v>
      </c>
      <c r="AJ103" s="151">
        <f t="shared" si="35"/>
        <v>0.53721124055652103</v>
      </c>
      <c r="AK103" s="151">
        <f t="shared" si="35"/>
        <v>0.54431562769550434</v>
      </c>
      <c r="AL103" s="151">
        <f t="shared" si="35"/>
        <v>0.51173456116332461</v>
      </c>
      <c r="AM103" s="151">
        <f t="shared" si="36"/>
        <v>0.28242388628219645</v>
      </c>
      <c r="AN103" s="151">
        <f t="shared" si="36"/>
        <v>0.34249022048061395</v>
      </c>
      <c r="AO103" s="151">
        <f t="shared" si="36"/>
        <v>0.45066560311999265</v>
      </c>
      <c r="AP103" s="151">
        <f t="shared" si="36"/>
        <v>0.47479758730591848</v>
      </c>
      <c r="AQ103" s="151">
        <f t="shared" si="36"/>
        <v>0.49501853199737056</v>
      </c>
      <c r="AR103" s="167">
        <f t="shared" si="37"/>
        <v>0</v>
      </c>
      <c r="AS103" s="50">
        <v>1965</v>
      </c>
      <c r="AT103" s="170">
        <f t="shared" si="38"/>
        <v>0.68104648370642551</v>
      </c>
      <c r="AU103" s="170">
        <f t="shared" si="39"/>
        <v>0.78047233739525157</v>
      </c>
      <c r="AV103" s="170">
        <f t="shared" si="40"/>
        <v>0.98787684367651374</v>
      </c>
      <c r="AW103" s="170">
        <f t="shared" si="41"/>
        <v>1.0191132150014228</v>
      </c>
      <c r="AX103" s="170">
        <f t="shared" si="42"/>
        <v>2.1314911202203852</v>
      </c>
      <c r="AY103" s="170">
        <f t="shared" si="43"/>
        <v>1.4297999505375292</v>
      </c>
      <c r="AZ103" s="170">
        <f t="shared" si="44"/>
        <v>0.64642502550158998</v>
      </c>
      <c r="BA103" s="170">
        <f t="shared" si="45"/>
        <v>0.10945874430617031</v>
      </c>
      <c r="BB103" s="170">
        <f t="shared" si="46"/>
        <v>-0.34737837291701767</v>
      </c>
      <c r="BC103" s="170">
        <f t="shared" si="47"/>
        <v>-1.8383053474282711</v>
      </c>
      <c r="BD103" s="50">
        <v>1965</v>
      </c>
      <c r="BE103" s="170">
        <f>AY103</f>
        <v>1.4297999505375292</v>
      </c>
      <c r="BF103" s="170">
        <f>BA103</f>
        <v>0.10945874430617031</v>
      </c>
      <c r="BG103" s="170">
        <f>BC103</f>
        <v>-1.8383053474282711</v>
      </c>
      <c r="BM103" s="50">
        <v>1965</v>
      </c>
      <c r="BN103" s="174">
        <f>'Spending 1870 on'!BI103</f>
        <v>0.26717968140548509</v>
      </c>
      <c r="BO103" s="174">
        <f>'Spending 1870 on'!BJ103</f>
        <v>0.51985571767835337</v>
      </c>
      <c r="BP103" s="174">
        <f t="shared" si="48"/>
        <v>2.1576486318757713</v>
      </c>
      <c r="BQ103" s="174">
        <f t="shared" si="49"/>
        <v>1.4505277793965554</v>
      </c>
    </row>
    <row r="104" spans="1:69">
      <c r="A104" s="50">
        <v>1966</v>
      </c>
      <c r="B104" t="s">
        <v>188</v>
      </c>
      <c r="L104" s="131">
        <f>'Spending 1870 on'!K104</f>
        <v>4951.6725200000001</v>
      </c>
      <c r="M104" s="133">
        <f t="shared" si="29"/>
        <v>0</v>
      </c>
      <c r="N104" s="136">
        <f t="shared" si="30"/>
        <v>0</v>
      </c>
      <c r="O104" s="50">
        <v>1966</v>
      </c>
      <c r="Q104" s="50">
        <v>1966</v>
      </c>
      <c r="R104" t="s">
        <v>125</v>
      </c>
      <c r="S104" s="139">
        <v>105633580</v>
      </c>
      <c r="T104" s="139">
        <v>242076214</v>
      </c>
      <c r="U104" s="139">
        <v>169970000</v>
      </c>
      <c r="V104" s="139">
        <v>380853600</v>
      </c>
      <c r="W104" s="139">
        <v>623245604</v>
      </c>
      <c r="Y104" s="135">
        <f t="shared" si="31"/>
        <v>0.20405196653281005</v>
      </c>
      <c r="Z104" s="135">
        <f t="shared" si="32"/>
        <v>0.46761766019401563</v>
      </c>
      <c r="AA104" s="135">
        <f t="shared" si="33"/>
        <v>0.32833037327317433</v>
      </c>
      <c r="AS104" s="50">
        <v>1966</v>
      </c>
      <c r="AY104"/>
      <c r="AZ104"/>
      <c r="BA104"/>
      <c r="BB104"/>
      <c r="BC104"/>
      <c r="BD104" s="50">
        <v>1966</v>
      </c>
      <c r="BM104" s="50">
        <v>1966</v>
      </c>
      <c r="BN104" s="174"/>
      <c r="BO104" s="174"/>
      <c r="BP104" s="174"/>
      <c r="BQ104" s="174"/>
    </row>
    <row r="105" spans="1:69">
      <c r="A105" s="50">
        <v>1967</v>
      </c>
      <c r="B105" t="s">
        <v>188</v>
      </c>
      <c r="L105" s="131">
        <f>'Spending 1870 on'!K105</f>
        <v>6528.0355799999998</v>
      </c>
      <c r="M105" s="133">
        <f t="shared" si="29"/>
        <v>0</v>
      </c>
      <c r="N105" s="136">
        <f t="shared" si="30"/>
        <v>0</v>
      </c>
      <c r="O105" s="50">
        <v>1967</v>
      </c>
      <c r="Q105" s="50">
        <v>1967</v>
      </c>
      <c r="R105" t="s">
        <v>125</v>
      </c>
      <c r="S105" s="139">
        <v>141120230</v>
      </c>
      <c r="T105" s="139">
        <v>342330313</v>
      </c>
      <c r="U105" s="139">
        <v>291953000</v>
      </c>
      <c r="V105" s="139">
        <v>510384720</v>
      </c>
      <c r="W105" s="139">
        <v>947005353</v>
      </c>
      <c r="Y105" s="135">
        <f t="shared" si="31"/>
        <v>0.18199585399624618</v>
      </c>
      <c r="Z105" s="135">
        <f t="shared" si="32"/>
        <v>0.44148665051947023</v>
      </c>
      <c r="AA105" s="135">
        <f t="shared" si="33"/>
        <v>0.37651749548428359</v>
      </c>
      <c r="AS105" s="50">
        <v>1967</v>
      </c>
      <c r="AY105"/>
      <c r="AZ105"/>
      <c r="BA105"/>
      <c r="BB105"/>
      <c r="BC105"/>
      <c r="BD105" s="50">
        <v>1967</v>
      </c>
      <c r="BM105" s="50">
        <v>1967</v>
      </c>
      <c r="BN105" s="174"/>
      <c r="BO105" s="174"/>
      <c r="BP105" s="174"/>
      <c r="BQ105" s="174"/>
    </row>
    <row r="106" spans="1:69">
      <c r="A106" s="50">
        <v>1968</v>
      </c>
      <c r="B106" t="s">
        <v>188</v>
      </c>
      <c r="L106" s="131">
        <f>'Spending 1870 on'!K106</f>
        <v>7767.7822200000001</v>
      </c>
      <c r="M106" s="133">
        <f t="shared" si="29"/>
        <v>0</v>
      </c>
      <c r="N106" s="136">
        <f t="shared" si="30"/>
        <v>0</v>
      </c>
      <c r="O106" s="50">
        <v>1968</v>
      </c>
      <c r="Q106" s="50">
        <v>1968</v>
      </c>
      <c r="R106" t="s">
        <v>125</v>
      </c>
      <c r="S106" s="139">
        <v>134911500</v>
      </c>
      <c r="T106" s="139">
        <v>389180961</v>
      </c>
      <c r="U106" s="139">
        <v>317042000</v>
      </c>
      <c r="V106" s="139">
        <v>588896720</v>
      </c>
      <c r="W106" s="139">
        <v>1046438571</v>
      </c>
      <c r="Y106" s="135">
        <f t="shared" si="31"/>
        <v>0.16039231092684955</v>
      </c>
      <c r="Z106" s="135">
        <f t="shared" si="32"/>
        <v>0.4626857881168181</v>
      </c>
      <c r="AA106" s="135">
        <f t="shared" si="33"/>
        <v>0.37692190095633238</v>
      </c>
      <c r="AS106" s="50">
        <v>1968</v>
      </c>
      <c r="AY106"/>
      <c r="AZ106"/>
      <c r="BA106"/>
      <c r="BB106"/>
      <c r="BC106"/>
      <c r="BD106" s="50">
        <v>1968</v>
      </c>
      <c r="BM106" s="50">
        <v>1968</v>
      </c>
      <c r="BN106" s="174"/>
      <c r="BO106" s="174"/>
      <c r="BP106" s="174"/>
      <c r="BQ106" s="174"/>
    </row>
    <row r="107" spans="1:69" ht="16" thickBot="1">
      <c r="A107" s="50">
        <v>1969</v>
      </c>
      <c r="B107" t="s">
        <v>188</v>
      </c>
      <c r="C107" s="21"/>
      <c r="D107" s="21"/>
      <c r="E107" s="21"/>
      <c r="F107" s="21"/>
      <c r="G107" s="21"/>
      <c r="H107" s="21"/>
      <c r="I107" s="21"/>
      <c r="L107" s="131">
        <f>'Spending 1870 on'!K107</f>
        <v>9163.1116999999995</v>
      </c>
      <c r="M107" s="133">
        <f t="shared" si="29"/>
        <v>0</v>
      </c>
      <c r="N107" s="136">
        <f t="shared" si="30"/>
        <v>0</v>
      </c>
      <c r="O107" s="50">
        <v>1969</v>
      </c>
      <c r="Q107" s="50">
        <v>1969</v>
      </c>
      <c r="R107" t="s">
        <v>125</v>
      </c>
      <c r="S107" s="139">
        <v>160980900</v>
      </c>
      <c r="T107" s="139">
        <v>438774318</v>
      </c>
      <c r="U107" s="139">
        <v>337087000</v>
      </c>
      <c r="V107" s="139">
        <v>674934630</v>
      </c>
      <c r="W107" s="139">
        <v>1167820298</v>
      </c>
      <c r="Y107" s="135">
        <f t="shared" si="31"/>
        <v>0.17183352426587589</v>
      </c>
      <c r="Z107" s="135">
        <f t="shared" si="32"/>
        <v>0.46835455274070492</v>
      </c>
      <c r="AA107" s="135">
        <f t="shared" si="33"/>
        <v>0.35981192299341913</v>
      </c>
      <c r="AS107" s="138">
        <v>1969</v>
      </c>
      <c r="AY107"/>
      <c r="AZ107"/>
      <c r="BA107"/>
      <c r="BB107"/>
      <c r="BC107"/>
      <c r="BD107" s="50">
        <v>1969</v>
      </c>
      <c r="BM107" s="50">
        <v>1969</v>
      </c>
      <c r="BN107" s="174"/>
      <c r="BO107" s="174"/>
      <c r="BP107" s="174"/>
      <c r="BQ107" s="174"/>
    </row>
    <row r="108" spans="1:69">
      <c r="A108" s="50">
        <v>1970</v>
      </c>
      <c r="B108" t="s">
        <v>188</v>
      </c>
      <c r="C108" t="s">
        <v>94</v>
      </c>
      <c r="D108" s="127">
        <f>'Spending 1870 on'!BA108</f>
        <v>4.963928293999702</v>
      </c>
      <c r="E108" s="127">
        <f>'Spending 1870 on'!BB108</f>
        <v>2.6675491180272686</v>
      </c>
      <c r="F108" s="127">
        <f>'Spending 1870 on'!BC108</f>
        <v>2.2954870780108871</v>
      </c>
      <c r="G108" s="127">
        <f>'Spending 1870 on'!BD108</f>
        <v>1.5915572479627147</v>
      </c>
      <c r="H108" s="127">
        <f>'Spending 1870 on'!BE108</f>
        <v>0.72236320066964144</v>
      </c>
      <c r="I108" s="127">
        <f>'Spending 1870 on'!BF108</f>
        <v>0</v>
      </c>
      <c r="K108" s="131">
        <f>'Spending 1870 on'!H108</f>
        <v>1368</v>
      </c>
      <c r="L108" s="131">
        <f>'Spending 1870 on'!K108</f>
        <v>11175.6626</v>
      </c>
      <c r="M108" s="133">
        <f t="shared" si="29"/>
        <v>0.12240884938670214</v>
      </c>
      <c r="N108" s="136">
        <f t="shared" si="30"/>
        <v>0</v>
      </c>
      <c r="O108" s="50">
        <v>1970</v>
      </c>
      <c r="Q108" s="50">
        <v>1970</v>
      </c>
      <c r="R108" t="s">
        <v>125</v>
      </c>
      <c r="S108" s="139">
        <v>1857759</v>
      </c>
      <c r="T108" s="139">
        <v>4586595</v>
      </c>
      <c r="U108" s="139">
        <v>3984700</v>
      </c>
      <c r="V108" s="139">
        <v>8349780</v>
      </c>
      <c r="W108" s="139">
        <v>13936067</v>
      </c>
      <c r="Y108" s="135">
        <f t="shared" si="31"/>
        <v>0.17813303104960432</v>
      </c>
      <c r="Z108" s="135">
        <f t="shared" si="32"/>
        <v>0.43979012861569228</v>
      </c>
      <c r="AA108" s="135">
        <f t="shared" si="33"/>
        <v>0.3820768403347034</v>
      </c>
      <c r="AC108">
        <f t="shared" ref="AC108:AG147" si="50">$M108*$Y108*AC$7</f>
        <v>0</v>
      </c>
      <c r="AD108">
        <f t="shared" si="50"/>
        <v>0</v>
      </c>
      <c r="AE108">
        <f t="shared" si="50"/>
        <v>0</v>
      </c>
      <c r="AF108">
        <f t="shared" si="50"/>
        <v>0</v>
      </c>
      <c r="AG108" s="150">
        <f t="shared" si="50"/>
        <v>2.1805059368547748</v>
      </c>
      <c r="AH108" s="151">
        <f t="shared" ref="AH108:AL147" si="51">$M108*$Z108*AH$7</f>
        <v>0.88315688214456523</v>
      </c>
      <c r="AI108" s="151">
        <f t="shared" si="51"/>
        <v>0.97035873858840338</v>
      </c>
      <c r="AJ108" s="151">
        <f t="shared" si="51"/>
        <v>1.1902029822910227</v>
      </c>
      <c r="AK108" s="151">
        <f t="shared" si="51"/>
        <v>1.2059429038001264</v>
      </c>
      <c r="AL108" s="151">
        <f t="shared" si="51"/>
        <v>1.1337588547235462</v>
      </c>
      <c r="AM108" s="151">
        <f t="shared" ref="AM108:AQ147" si="52">$M108*$AA108*AM$7</f>
        <v>0.64578445712932309</v>
      </c>
      <c r="AN108" s="151">
        <f t="shared" si="52"/>
        <v>0.78313086055397851</v>
      </c>
      <c r="AO108" s="151">
        <f t="shared" si="52"/>
        <v>1.0304823918714332</v>
      </c>
      <c r="AP108" s="151">
        <f t="shared" si="52"/>
        <v>1.0856620741288681</v>
      </c>
      <c r="AQ108" s="151">
        <f t="shared" si="52"/>
        <v>1.1318988565841721</v>
      </c>
      <c r="AR108" s="167">
        <f t="shared" si="37"/>
        <v>0</v>
      </c>
      <c r="AS108" s="50">
        <v>1970</v>
      </c>
      <c r="AT108" s="170">
        <f t="shared" si="38"/>
        <v>1.5289413392738882</v>
      </c>
      <c r="AU108" s="170">
        <f t="shared" si="39"/>
        <v>1.753489599142382</v>
      </c>
      <c r="AV108" s="170">
        <f t="shared" si="40"/>
        <v>2.2206853741624561</v>
      </c>
      <c r="AW108" s="170">
        <f t="shared" si="41"/>
        <v>2.2916049779289942</v>
      </c>
      <c r="AX108" s="170">
        <f t="shared" si="42"/>
        <v>4.4461636481624929</v>
      </c>
      <c r="AY108" s="170">
        <f t="shared" si="43"/>
        <v>3.4349869547258138</v>
      </c>
      <c r="AZ108" s="170">
        <f t="shared" si="44"/>
        <v>0.91405951888488657</v>
      </c>
      <c r="BA108" s="170">
        <f t="shared" si="45"/>
        <v>7.4801703848430989E-2</v>
      </c>
      <c r="BB108" s="170">
        <f t="shared" si="46"/>
        <v>-0.70004772996627951</v>
      </c>
      <c r="BC108" s="170">
        <f t="shared" si="47"/>
        <v>-3.7238004474928514</v>
      </c>
      <c r="BD108" s="50">
        <v>1970</v>
      </c>
      <c r="BE108" s="170">
        <f>AY108</f>
        <v>3.4349869547258138</v>
      </c>
      <c r="BF108" s="170">
        <f>BA108</f>
        <v>7.4801703848430989E-2</v>
      </c>
      <c r="BG108" s="170">
        <f>BC108</f>
        <v>-3.7238004474928514</v>
      </c>
      <c r="BM108" s="50">
        <v>1970</v>
      </c>
      <c r="BN108" s="174">
        <f>'Spending 1870 on'!BI108</f>
        <v>0.31468841954692778</v>
      </c>
      <c r="BO108" s="174">
        <f>'Spending 1870 on'!BJ108</f>
        <v>0.46243356915240424</v>
      </c>
      <c r="BP108" s="174">
        <f t="shared" si="48"/>
        <v>2.0021582975658534</v>
      </c>
      <c r="BQ108" s="174">
        <f t="shared" si="49"/>
        <v>1.4524333387552233</v>
      </c>
    </row>
    <row r="109" spans="1:69">
      <c r="A109" s="50">
        <v>1971</v>
      </c>
      <c r="B109" t="s">
        <v>188</v>
      </c>
      <c r="C109" t="s">
        <v>94</v>
      </c>
      <c r="D109" s="127">
        <f>'Spending 1870 on'!BA109</f>
        <v>5.0523899068262867</v>
      </c>
      <c r="E109" s="127">
        <f>'Spending 1870 on'!BB109</f>
        <v>2.7008317673770414</v>
      </c>
      <c r="F109" s="127">
        <f>'Spending 1870 on'!BC109</f>
        <v>2.3367219140717013</v>
      </c>
      <c r="G109" s="127">
        <f>'Spending 1870 on'!BD109</f>
        <v>1.6287770517290183</v>
      </c>
      <c r="H109" s="127">
        <f>'Spending 1870 on'!BE109</f>
        <v>0.74220575608184336</v>
      </c>
      <c r="I109" s="127">
        <f>'Spending 1870 on'!BF109</f>
        <v>0</v>
      </c>
      <c r="K109" s="131">
        <f>'Spending 1870 on'!H109</f>
        <v>1996</v>
      </c>
      <c r="L109" s="131">
        <f>'Spending 1870 on'!K109</f>
        <v>16018.0707</v>
      </c>
      <c r="M109" s="133">
        <f t="shared" si="29"/>
        <v>0.1246092639608589</v>
      </c>
      <c r="N109" s="136">
        <f t="shared" si="30"/>
        <v>0</v>
      </c>
      <c r="O109" s="50">
        <v>1971</v>
      </c>
      <c r="Q109" s="50">
        <v>1971</v>
      </c>
      <c r="R109" t="s">
        <v>125</v>
      </c>
      <c r="S109" s="139">
        <v>2215578</v>
      </c>
      <c r="T109" s="139">
        <v>6143698</v>
      </c>
      <c r="U109" s="139">
        <v>5667600</v>
      </c>
      <c r="V109" s="139">
        <v>9783721</v>
      </c>
      <c r="W109" s="139">
        <v>17604398</v>
      </c>
      <c r="Y109" s="135">
        <f t="shared" si="31"/>
        <v>0.15795234804955857</v>
      </c>
      <c r="Z109" s="135">
        <f t="shared" si="32"/>
        <v>0.43799474665634741</v>
      </c>
      <c r="AA109" s="135">
        <f t="shared" si="33"/>
        <v>0.40405290529409399</v>
      </c>
      <c r="AC109">
        <f t="shared" si="50"/>
        <v>0</v>
      </c>
      <c r="AD109">
        <f t="shared" si="50"/>
        <v>0</v>
      </c>
      <c r="AE109">
        <f t="shared" si="50"/>
        <v>0</v>
      </c>
      <c r="AF109">
        <f t="shared" si="50"/>
        <v>0</v>
      </c>
      <c r="AG109" s="150">
        <f t="shared" si="50"/>
        <v>1.96823258313449</v>
      </c>
      <c r="AH109" s="151">
        <f t="shared" si="51"/>
        <v>0.89536228562869424</v>
      </c>
      <c r="AI109" s="151">
        <f t="shared" si="51"/>
        <v>0.98376928904469618</v>
      </c>
      <c r="AJ109" s="151">
        <f t="shared" si="51"/>
        <v>1.2066518238508597</v>
      </c>
      <c r="AK109" s="151">
        <f t="shared" si="51"/>
        <v>1.2226092742007741</v>
      </c>
      <c r="AL109" s="151">
        <f t="shared" si="51"/>
        <v>1.149427627232007</v>
      </c>
      <c r="AM109" s="151">
        <f t="shared" si="52"/>
        <v>0.69520457810114755</v>
      </c>
      <c r="AN109" s="151">
        <f t="shared" si="52"/>
        <v>0.84306172670921053</v>
      </c>
      <c r="AO109" s="151">
        <f t="shared" si="52"/>
        <v>1.1093423952416024</v>
      </c>
      <c r="AP109" s="151">
        <f t="shared" si="52"/>
        <v>1.1687448278954644</v>
      </c>
      <c r="AQ109" s="151">
        <f t="shared" si="52"/>
        <v>1.2185199850469426</v>
      </c>
      <c r="AR109" s="167">
        <f t="shared" si="37"/>
        <v>0</v>
      </c>
      <c r="AS109" s="50">
        <v>1971</v>
      </c>
      <c r="AT109" s="170">
        <f t="shared" si="38"/>
        <v>1.5905668637298418</v>
      </c>
      <c r="AU109" s="170">
        <f t="shared" si="39"/>
        <v>1.8268310157539067</v>
      </c>
      <c r="AV109" s="170">
        <f t="shared" si="40"/>
        <v>2.3159942190924623</v>
      </c>
      <c r="AW109" s="170">
        <f t="shared" si="41"/>
        <v>2.3913541020962388</v>
      </c>
      <c r="AX109" s="170">
        <f t="shared" si="42"/>
        <v>4.3361801954134398</v>
      </c>
      <c r="AY109" s="170">
        <f t="shared" si="43"/>
        <v>3.461823043096445</v>
      </c>
      <c r="AZ109" s="170">
        <f t="shared" si="44"/>
        <v>0.87400075162313473</v>
      </c>
      <c r="BA109" s="170">
        <f t="shared" si="45"/>
        <v>2.0727694979238986E-2</v>
      </c>
      <c r="BB109" s="170">
        <f t="shared" si="46"/>
        <v>-0.76257705036722045</v>
      </c>
      <c r="BC109" s="170">
        <f t="shared" si="47"/>
        <v>-3.5939744393315962</v>
      </c>
      <c r="BD109" s="50">
        <v>1971</v>
      </c>
      <c r="BE109" s="170">
        <f t="shared" ref="BE109:BE147" si="53">AY109</f>
        <v>3.461823043096445</v>
      </c>
      <c r="BF109" s="170">
        <f t="shared" ref="BF109:BF147" si="54">BA109</f>
        <v>2.0727694979238986E-2</v>
      </c>
      <c r="BG109" s="170">
        <f t="shared" ref="BG109:BG147" si="55">BC109</f>
        <v>-3.5939744393315962</v>
      </c>
      <c r="BM109" s="50">
        <v>1971</v>
      </c>
      <c r="BN109" s="174">
        <f>'Spending 1870 on'!BI109</f>
        <v>0.31762690785424336</v>
      </c>
      <c r="BO109" s="174">
        <f>'Spending 1870 on'!BJ109</f>
        <v>0.46249833389037431</v>
      </c>
      <c r="BP109" s="174">
        <f t="shared" si="48"/>
        <v>1.8722759148822923</v>
      </c>
      <c r="BQ109" s="174">
        <f t="shared" si="49"/>
        <v>1.4560810186008217</v>
      </c>
    </row>
    <row r="110" spans="1:69">
      <c r="A110" s="50">
        <v>1972</v>
      </c>
      <c r="B110" t="s">
        <v>188</v>
      </c>
      <c r="C110" t="s">
        <v>94</v>
      </c>
      <c r="D110" s="127">
        <f>'Spending 1870 on'!BA110</f>
        <v>4.2578243213408102</v>
      </c>
      <c r="E110" s="127">
        <f>'Spending 1870 on'!BB110</f>
        <v>2.2976433032541941</v>
      </c>
      <c r="F110" s="127">
        <f>'Spending 1870 on'!BC110</f>
        <v>1.9670493742164843</v>
      </c>
      <c r="G110" s="127">
        <f>'Spending 1870 on'!BD110</f>
        <v>1.3571139662857452</v>
      </c>
      <c r="H110" s="127">
        <f>'Spending 1870 on'!BE110</f>
        <v>0.61352056429841162</v>
      </c>
      <c r="I110" s="127">
        <f>'Spending 1870 on'!BF110</f>
        <v>0</v>
      </c>
      <c r="K110" s="131">
        <f>'Spending 1870 on'!H110</f>
        <v>2845</v>
      </c>
      <c r="L110" s="131">
        <f>'Spending 1870 on'!K110</f>
        <v>27112.9221</v>
      </c>
      <c r="M110" s="133">
        <f t="shared" si="29"/>
        <v>0.10493151529395646</v>
      </c>
      <c r="N110" s="136">
        <f t="shared" si="30"/>
        <v>0</v>
      </c>
      <c r="O110" s="50">
        <v>1972</v>
      </c>
      <c r="Q110" s="50">
        <v>1972</v>
      </c>
      <c r="R110" t="s">
        <v>125</v>
      </c>
      <c r="S110" s="139">
        <v>3102746</v>
      </c>
      <c r="T110" s="139">
        <v>9963702</v>
      </c>
      <c r="U110" s="139">
        <v>7722200</v>
      </c>
      <c r="V110" s="139">
        <v>13639657</v>
      </c>
      <c r="W110" s="139">
        <v>25799671</v>
      </c>
      <c r="Y110" s="135">
        <f t="shared" si="31"/>
        <v>0.14925193788456084</v>
      </c>
      <c r="Z110" s="135">
        <f t="shared" si="32"/>
        <v>0.47928571401083897</v>
      </c>
      <c r="AA110" s="135">
        <f t="shared" si="33"/>
        <v>0.37146234810460016</v>
      </c>
      <c r="AC110">
        <f t="shared" si="50"/>
        <v>0</v>
      </c>
      <c r="AD110">
        <f t="shared" si="50"/>
        <v>0</v>
      </c>
      <c r="AE110">
        <f t="shared" si="50"/>
        <v>0</v>
      </c>
      <c r="AF110">
        <f t="shared" si="50"/>
        <v>0</v>
      </c>
      <c r="AG110" s="150">
        <f t="shared" si="50"/>
        <v>1.5661232002786436</v>
      </c>
      <c r="AH110" s="151">
        <f t="shared" si="51"/>
        <v>0.82504947733075262</v>
      </c>
      <c r="AI110" s="151">
        <f t="shared" si="51"/>
        <v>0.906513877977843</v>
      </c>
      <c r="AJ110" s="151">
        <f t="shared" si="51"/>
        <v>1.1118934453323663</v>
      </c>
      <c r="AK110" s="151">
        <f t="shared" si="51"/>
        <v>1.1265977569635894</v>
      </c>
      <c r="AL110" s="151">
        <f t="shared" si="51"/>
        <v>1.0591630653857671</v>
      </c>
      <c r="AM110" s="151">
        <f t="shared" si="52"/>
        <v>0.53820137496549814</v>
      </c>
      <c r="AN110" s="151">
        <f t="shared" si="52"/>
        <v>0.65266684769971184</v>
      </c>
      <c r="AO110" s="151">
        <f t="shared" si="52"/>
        <v>0.85881137902932914</v>
      </c>
      <c r="AP110" s="151">
        <f t="shared" si="52"/>
        <v>0.90479851999138483</v>
      </c>
      <c r="AQ110" s="151">
        <f t="shared" si="52"/>
        <v>0.94333258444075863</v>
      </c>
      <c r="AR110" s="167">
        <f t="shared" si="37"/>
        <v>0</v>
      </c>
      <c r="AS110" s="50">
        <v>1972</v>
      </c>
      <c r="AT110" s="170">
        <f t="shared" si="38"/>
        <v>1.3632508522962508</v>
      </c>
      <c r="AU110" s="170">
        <f t="shared" si="39"/>
        <v>1.5591807256775549</v>
      </c>
      <c r="AV110" s="170">
        <f t="shared" si="40"/>
        <v>1.9707048243616954</v>
      </c>
      <c r="AW110" s="170">
        <f t="shared" si="41"/>
        <v>2.0313962769549745</v>
      </c>
      <c r="AX110" s="170">
        <f t="shared" si="42"/>
        <v>3.5686188501051692</v>
      </c>
      <c r="AY110" s="170">
        <f t="shared" si="43"/>
        <v>2.8945734690445595</v>
      </c>
      <c r="AZ110" s="170">
        <f t="shared" si="44"/>
        <v>0.73846257757663913</v>
      </c>
      <c r="BA110" s="170">
        <f t="shared" si="45"/>
        <v>-3.6554501452110699E-3</v>
      </c>
      <c r="BB110" s="170">
        <f t="shared" si="46"/>
        <v>-0.67428231066922928</v>
      </c>
      <c r="BC110" s="170">
        <f t="shared" si="47"/>
        <v>-2.9550982858067574</v>
      </c>
      <c r="BD110" s="50">
        <v>1972</v>
      </c>
      <c r="BE110" s="170">
        <f t="shared" si="53"/>
        <v>2.8945734690445595</v>
      </c>
      <c r="BF110" s="170">
        <f t="shared" si="54"/>
        <v>-3.6554501452110699E-3</v>
      </c>
      <c r="BG110" s="170">
        <f t="shared" si="55"/>
        <v>-2.9550982858067574</v>
      </c>
      <c r="BM110" s="50">
        <v>1972</v>
      </c>
      <c r="BN110" s="174">
        <f>'Spending 1870 on'!BI110</f>
        <v>0.31189891435378397</v>
      </c>
      <c r="BO110" s="174">
        <f>'Spending 1870 on'!BJ110</f>
        <v>0.46198462542415336</v>
      </c>
      <c r="BP110" s="174">
        <f t="shared" si="48"/>
        <v>1.8108337717501821</v>
      </c>
      <c r="BQ110" s="174">
        <f t="shared" si="49"/>
        <v>1.4455922188071646</v>
      </c>
    </row>
    <row r="111" spans="1:69">
      <c r="A111" s="50">
        <v>1973</v>
      </c>
      <c r="B111" t="s">
        <v>188</v>
      </c>
      <c r="C111" t="s">
        <v>94</v>
      </c>
      <c r="D111" s="127">
        <f>'Spending 1870 on'!BA111</f>
        <v>5.0961586561187371</v>
      </c>
      <c r="E111" s="127">
        <f>'Spending 1870 on'!BB111</f>
        <v>2.7789501929348015</v>
      </c>
      <c r="F111" s="127">
        <f>'Spending 1870 on'!BC111</f>
        <v>2.3764838157142725</v>
      </c>
      <c r="G111" s="127">
        <f>'Spending 1870 on'!BD111</f>
        <v>1.6364211561136224</v>
      </c>
      <c r="H111" s="127">
        <f>'Spending 1870 on'!BE111</f>
        <v>0.74132226794555534</v>
      </c>
      <c r="I111" s="127">
        <f>'Spending 1870 on'!BF111</f>
        <v>0</v>
      </c>
      <c r="K111" s="131">
        <f>'Spending 1870 on'!H111</f>
        <v>5711</v>
      </c>
      <c r="L111" s="131">
        <f>'Spending 1870 on'!K111</f>
        <v>45220.1126</v>
      </c>
      <c r="M111" s="133">
        <f t="shared" si="29"/>
        <v>0.12629336088826987</v>
      </c>
      <c r="N111" s="136">
        <f t="shared" si="30"/>
        <v>0</v>
      </c>
      <c r="O111" s="50">
        <v>1973</v>
      </c>
      <c r="Q111" s="50">
        <v>1973</v>
      </c>
      <c r="R111" t="s">
        <v>125</v>
      </c>
      <c r="S111" s="139">
        <v>6084884</v>
      </c>
      <c r="T111" s="139">
        <v>15059457</v>
      </c>
      <c r="U111" s="139">
        <v>15848000</v>
      </c>
      <c r="V111" s="139">
        <v>24260650</v>
      </c>
      <c r="W111" s="139">
        <v>46835177</v>
      </c>
      <c r="Y111" s="135">
        <f t="shared" si="31"/>
        <v>0.16449037383170748</v>
      </c>
      <c r="Z111" s="135">
        <f t="shared" si="32"/>
        <v>0.40709662035176419</v>
      </c>
      <c r="AA111" s="135">
        <f t="shared" si="33"/>
        <v>0.42841300581652836</v>
      </c>
      <c r="AC111">
        <f t="shared" si="50"/>
        <v>0</v>
      </c>
      <c r="AD111">
        <f t="shared" si="50"/>
        <v>0</v>
      </c>
      <c r="AE111">
        <f t="shared" si="50"/>
        <v>0</v>
      </c>
      <c r="AF111">
        <f t="shared" si="50"/>
        <v>0</v>
      </c>
      <c r="AG111" s="150">
        <f t="shared" si="50"/>
        <v>2.0774042144974256</v>
      </c>
      <c r="AH111" s="151">
        <f t="shared" si="51"/>
        <v>0.84344658174955356</v>
      </c>
      <c r="AI111" s="151">
        <f t="shared" si="51"/>
        <v>0.92672749052894188</v>
      </c>
      <c r="AJ111" s="151">
        <f t="shared" si="51"/>
        <v>1.1366866491079011</v>
      </c>
      <c r="AK111" s="151">
        <f t="shared" si="51"/>
        <v>1.1517188401741387</v>
      </c>
      <c r="AL111" s="151">
        <f t="shared" si="51"/>
        <v>1.0827804774874994</v>
      </c>
      <c r="AM111" s="151">
        <f t="shared" si="52"/>
        <v>0.74708019979548868</v>
      </c>
      <c r="AN111" s="151">
        <f t="shared" si="52"/>
        <v>0.90597033315020825</v>
      </c>
      <c r="AO111" s="151">
        <f t="shared" si="52"/>
        <v>1.192120656832214</v>
      </c>
      <c r="AP111" s="151">
        <f t="shared" si="52"/>
        <v>1.2559556525346278</v>
      </c>
      <c r="AQ111" s="151">
        <f t="shared" si="52"/>
        <v>1.3094449929689884</v>
      </c>
      <c r="AR111" s="167">
        <f t="shared" si="37"/>
        <v>0</v>
      </c>
      <c r="AS111" s="50">
        <v>1973</v>
      </c>
      <c r="AT111" s="170">
        <f t="shared" si="38"/>
        <v>1.5905267815450421</v>
      </c>
      <c r="AU111" s="170">
        <f t="shared" si="39"/>
        <v>1.8326978236791502</v>
      </c>
      <c r="AV111" s="170">
        <f t="shared" si="40"/>
        <v>2.3288073059401153</v>
      </c>
      <c r="AW111" s="170">
        <f t="shared" si="41"/>
        <v>2.4076744927087663</v>
      </c>
      <c r="AX111" s="170">
        <f t="shared" si="42"/>
        <v>4.4696296849539134</v>
      </c>
      <c r="AY111" s="170">
        <f t="shared" si="43"/>
        <v>3.505631874573695</v>
      </c>
      <c r="AZ111" s="170">
        <f t="shared" si="44"/>
        <v>0.94625236925565126</v>
      </c>
      <c r="BA111" s="170">
        <f t="shared" si="45"/>
        <v>4.7676509774157161E-2</v>
      </c>
      <c r="BB111" s="170">
        <f t="shared" si="46"/>
        <v>-0.77125333659514395</v>
      </c>
      <c r="BC111" s="170">
        <f t="shared" si="47"/>
        <v>-3.7283074170083581</v>
      </c>
      <c r="BD111" s="50">
        <v>1973</v>
      </c>
      <c r="BE111" s="170">
        <f t="shared" si="53"/>
        <v>3.505631874573695</v>
      </c>
      <c r="BF111" s="170">
        <f t="shared" si="54"/>
        <v>4.7676509774157161E-2</v>
      </c>
      <c r="BG111" s="170">
        <f t="shared" si="55"/>
        <v>-3.7283074170083581</v>
      </c>
      <c r="BM111" s="50">
        <v>1973</v>
      </c>
      <c r="BN111" s="174">
        <f>'Spending 1870 on'!BI111</f>
        <v>0.31194080222370235</v>
      </c>
      <c r="BO111" s="174">
        <f>'Spending 1870 on'!BJ111</f>
        <v>0.46632845954686503</v>
      </c>
      <c r="BP111" s="174">
        <f t="shared" si="48"/>
        <v>1.9192784536329726</v>
      </c>
      <c r="BQ111" s="174">
        <f t="shared" si="49"/>
        <v>1.4641735888772054</v>
      </c>
    </row>
    <row r="112" spans="1:69">
      <c r="A112" s="50">
        <v>1974</v>
      </c>
      <c r="B112" t="s">
        <v>188</v>
      </c>
      <c r="C112" t="s">
        <v>94</v>
      </c>
      <c r="D112" s="127">
        <f>'Spending 1870 on'!BA112</f>
        <v>6.3675666056560356</v>
      </c>
      <c r="E112" s="127">
        <f>'Spending 1870 on'!BB112</f>
        <v>3.4712605106719718</v>
      </c>
      <c r="F112" s="127">
        <f>'Spending 1870 on'!BC112</f>
        <v>2.9744666896189336</v>
      </c>
      <c r="G112" s="127">
        <f>'Spending 1870 on'!BD112</f>
        <v>2.0555404509150712</v>
      </c>
      <c r="H112" s="127">
        <f>'Spending 1870 on'!BE112</f>
        <v>0.93608585953867185</v>
      </c>
      <c r="I112" s="127">
        <f>'Spending 1870 on'!BF112</f>
        <v>0</v>
      </c>
      <c r="K112" s="131">
        <f>'Spending 1870 on'!H112</f>
        <v>9532</v>
      </c>
      <c r="L112" s="131">
        <f>'Spending 1870 on'!K112</f>
        <v>60310.333299999998</v>
      </c>
      <c r="M112" s="133">
        <f t="shared" si="29"/>
        <v>0.15804920116400684</v>
      </c>
      <c r="N112" s="136">
        <f t="shared" si="30"/>
        <v>0</v>
      </c>
      <c r="O112" s="50">
        <v>1974</v>
      </c>
      <c r="Q112" s="50">
        <v>1974</v>
      </c>
      <c r="R112" t="s">
        <v>125</v>
      </c>
      <c r="S112" s="139">
        <v>11050426</v>
      </c>
      <c r="T112" s="139">
        <v>21891357</v>
      </c>
      <c r="U112" s="139">
        <v>24716000</v>
      </c>
      <c r="V112" s="139">
        <v>43100401</v>
      </c>
      <c r="W112" s="139">
        <v>76363458</v>
      </c>
      <c r="Y112" s="135">
        <f t="shared" si="31"/>
        <v>0.19165540929660788</v>
      </c>
      <c r="Z112" s="135">
        <f t="shared" si="32"/>
        <v>0.37967739758568242</v>
      </c>
      <c r="AA112" s="135">
        <f t="shared" si="33"/>
        <v>0.42866719311770973</v>
      </c>
      <c r="AC112">
        <f t="shared" si="50"/>
        <v>0</v>
      </c>
      <c r="AD112">
        <f t="shared" si="50"/>
        <v>0</v>
      </c>
      <c r="AE112">
        <f t="shared" si="50"/>
        <v>0</v>
      </c>
      <c r="AF112">
        <f t="shared" si="50"/>
        <v>0</v>
      </c>
      <c r="AG112" s="150">
        <f t="shared" si="50"/>
        <v>3.0290984338089642</v>
      </c>
      <c r="AH112" s="151">
        <f t="shared" si="51"/>
        <v>0.98443402091865451</v>
      </c>
      <c r="AI112" s="151">
        <f t="shared" si="51"/>
        <v>1.0816358611648893</v>
      </c>
      <c r="AJ112" s="151">
        <f t="shared" si="51"/>
        <v>1.3266910231407019</v>
      </c>
      <c r="AK112" s="151">
        <f t="shared" si="51"/>
        <v>1.3442359401689479</v>
      </c>
      <c r="AL112" s="151">
        <f t="shared" si="51"/>
        <v>1.2637740934514183</v>
      </c>
      <c r="AM112" s="151">
        <f t="shared" si="52"/>
        <v>0.93548453238488394</v>
      </c>
      <c r="AN112" s="151">
        <f t="shared" si="52"/>
        <v>1.1344447807525977</v>
      </c>
      <c r="AO112" s="151">
        <f t="shared" si="52"/>
        <v>1.492758656310702</v>
      </c>
      <c r="AP112" s="151">
        <f t="shared" si="52"/>
        <v>1.5726920438115499</v>
      </c>
      <c r="AQ112" s="151">
        <f t="shared" si="52"/>
        <v>1.6396707304873734</v>
      </c>
      <c r="AR112" s="167">
        <f t="shared" si="37"/>
        <v>0</v>
      </c>
      <c r="AS112" s="50">
        <v>1974</v>
      </c>
      <c r="AT112" s="170">
        <f t="shared" si="38"/>
        <v>1.9199185533035386</v>
      </c>
      <c r="AU112" s="170">
        <f t="shared" si="39"/>
        <v>2.216080641917487</v>
      </c>
      <c r="AV112" s="170">
        <f t="shared" si="40"/>
        <v>2.8194496794514041</v>
      </c>
      <c r="AW112" s="170">
        <f t="shared" si="41"/>
        <v>2.9169279839804978</v>
      </c>
      <c r="AX112" s="170">
        <f t="shared" si="42"/>
        <v>5.9325432577477555</v>
      </c>
      <c r="AY112" s="170">
        <f t="shared" si="43"/>
        <v>4.4476480523524966</v>
      </c>
      <c r="AZ112" s="170">
        <f t="shared" si="44"/>
        <v>1.2551798687544848</v>
      </c>
      <c r="BA112" s="170">
        <f t="shared" si="45"/>
        <v>0.15501701016752945</v>
      </c>
      <c r="BB112" s="170">
        <f t="shared" si="46"/>
        <v>-0.86138753306542659</v>
      </c>
      <c r="BC112" s="170">
        <f t="shared" si="47"/>
        <v>-4.9964573982090839</v>
      </c>
      <c r="BD112" s="50">
        <v>1974</v>
      </c>
      <c r="BE112" s="170">
        <f t="shared" si="53"/>
        <v>4.4476480523524966</v>
      </c>
      <c r="BF112" s="170">
        <f t="shared" si="54"/>
        <v>0.15501701016752945</v>
      </c>
      <c r="BG112" s="170">
        <f t="shared" si="55"/>
        <v>-4.9964573982090839</v>
      </c>
      <c r="BM112" s="50">
        <v>1974</v>
      </c>
      <c r="BN112" s="174">
        <f>'Spending 1870 on'!BI112</f>
        <v>0.31470712474463652</v>
      </c>
      <c r="BO112" s="174">
        <f>'Spending 1870 on'!BJ112</f>
        <v>0.46712769160150486</v>
      </c>
      <c r="BP112" s="174">
        <f t="shared" si="48"/>
        <v>2.1041493668019933</v>
      </c>
      <c r="BQ112" s="174">
        <f t="shared" si="49"/>
        <v>1.4685256697999365</v>
      </c>
    </row>
    <row r="113" spans="1:69">
      <c r="A113" s="50">
        <v>1975</v>
      </c>
      <c r="B113" t="s">
        <v>188</v>
      </c>
      <c r="C113" t="s">
        <v>94</v>
      </c>
      <c r="D113" s="127">
        <f>'Spending 1870 on'!BA113</f>
        <v>5.9804871566330631</v>
      </c>
      <c r="E113" s="127">
        <f>'Spending 1870 on'!BB113</f>
        <v>3.2980322149405596</v>
      </c>
      <c r="F113" s="127">
        <f>'Spending 1870 on'!BC113</f>
        <v>2.7968902619698204</v>
      </c>
      <c r="G113" s="127">
        <f>'Spending 1870 on'!BD113</f>
        <v>1.915646548594417</v>
      </c>
      <c r="H113" s="127">
        <f>'Spending 1870 on'!BE113</f>
        <v>0.86857759871220042</v>
      </c>
      <c r="I113" s="127">
        <f>'Spending 1870 on'!BF113</f>
        <v>0</v>
      </c>
      <c r="K113" s="131">
        <f>'Spending 1870 on'!H113</f>
        <v>25773.599999999999</v>
      </c>
      <c r="L113" s="131">
        <f>'Spending 1870 on'!K113</f>
        <v>173447.07399999999</v>
      </c>
      <c r="M113" s="133">
        <f t="shared" si="29"/>
        <v>0.14859633780850059</v>
      </c>
      <c r="N113" s="136">
        <f t="shared" si="30"/>
        <v>0</v>
      </c>
      <c r="O113" s="50">
        <v>1975</v>
      </c>
      <c r="Q113" s="50">
        <v>1975</v>
      </c>
      <c r="R113" t="s">
        <v>125</v>
      </c>
      <c r="S113" s="139">
        <v>12174308</v>
      </c>
      <c r="T113" s="139">
        <v>52500433</v>
      </c>
      <c r="U113" s="139">
        <v>60216000</v>
      </c>
      <c r="V113" s="139">
        <v>73751068</v>
      </c>
      <c r="W113" s="139">
        <v>152993865</v>
      </c>
      <c r="Y113" s="135">
        <f t="shared" si="31"/>
        <v>9.747966824858538E-2</v>
      </c>
      <c r="Z113" s="135">
        <f t="shared" si="32"/>
        <v>0.4203708984319342</v>
      </c>
      <c r="AA113" s="135">
        <f t="shared" si="33"/>
        <v>0.4821494333194804</v>
      </c>
      <c r="AC113">
        <f t="shared" si="50"/>
        <v>0</v>
      </c>
      <c r="AD113">
        <f t="shared" si="50"/>
        <v>0</v>
      </c>
      <c r="AE113">
        <f t="shared" si="50"/>
        <v>0</v>
      </c>
      <c r="AF113">
        <f t="shared" si="50"/>
        <v>0</v>
      </c>
      <c r="AG113" s="150">
        <f t="shared" si="50"/>
        <v>1.4485121712527362</v>
      </c>
      <c r="AH113" s="151">
        <f t="shared" si="51"/>
        <v>1.0247556323210445</v>
      </c>
      <c r="AI113" s="151">
        <f t="shared" si="51"/>
        <v>1.1259387803509622</v>
      </c>
      <c r="AJ113" s="151">
        <f t="shared" si="51"/>
        <v>1.3810312011002148</v>
      </c>
      <c r="AK113" s="151">
        <f t="shared" si="51"/>
        <v>1.3992947435634493</v>
      </c>
      <c r="AL113" s="151">
        <f t="shared" si="51"/>
        <v>1.3155372454897878</v>
      </c>
      <c r="AM113" s="151">
        <f t="shared" si="52"/>
        <v>0.9892676915818428</v>
      </c>
      <c r="AN113" s="151">
        <f t="shared" si="52"/>
        <v>1.1996666226229593</v>
      </c>
      <c r="AO113" s="151">
        <f t="shared" si="52"/>
        <v>1.5785807877042817</v>
      </c>
      <c r="AP113" s="151">
        <f t="shared" si="52"/>
        <v>1.6631097296544912</v>
      </c>
      <c r="AQ113" s="151">
        <f t="shared" si="52"/>
        <v>1.7339391752082893</v>
      </c>
      <c r="AR113" s="167">
        <f t="shared" si="37"/>
        <v>0</v>
      </c>
      <c r="AS113" s="50">
        <v>1975</v>
      </c>
      <c r="AT113" s="170">
        <f t="shared" si="38"/>
        <v>2.0140233239028875</v>
      </c>
      <c r="AU113" s="170">
        <f t="shared" si="39"/>
        <v>2.3256054029739213</v>
      </c>
      <c r="AV113" s="170">
        <f t="shared" si="40"/>
        <v>2.9596119888044967</v>
      </c>
      <c r="AW113" s="170">
        <f t="shared" si="41"/>
        <v>3.0624044732179403</v>
      </c>
      <c r="AX113" s="170">
        <f t="shared" si="42"/>
        <v>4.4979885919508131</v>
      </c>
      <c r="AY113" s="170">
        <f t="shared" si="43"/>
        <v>3.9664638327301756</v>
      </c>
      <c r="AZ113" s="170">
        <f t="shared" si="44"/>
        <v>0.97242681196663838</v>
      </c>
      <c r="BA113" s="170">
        <f t="shared" si="45"/>
        <v>-0.16272172683467634</v>
      </c>
      <c r="BB113" s="170">
        <f t="shared" si="46"/>
        <v>-1.1467579246235233</v>
      </c>
      <c r="BC113" s="170">
        <f t="shared" si="47"/>
        <v>-3.6294109932386127</v>
      </c>
      <c r="BD113" s="50">
        <v>1975</v>
      </c>
      <c r="BE113" s="170">
        <f t="shared" si="53"/>
        <v>3.9664638327301756</v>
      </c>
      <c r="BF113" s="170">
        <f t="shared" si="54"/>
        <v>-0.16272172683467634</v>
      </c>
      <c r="BG113" s="170">
        <f t="shared" si="55"/>
        <v>-3.6294109932386127</v>
      </c>
      <c r="BM113" s="50">
        <v>1975</v>
      </c>
      <c r="BN113" s="174">
        <f>'Spending 1870 on'!BI113</f>
        <v>0.31055118984198915</v>
      </c>
      <c r="BO113" s="174">
        <f>'Spending 1870 on'!BJ113</f>
        <v>0.46766930330545736</v>
      </c>
      <c r="BP113" s="174">
        <f t="shared" si="48"/>
        <v>1.5197899619834041</v>
      </c>
      <c r="BQ113" s="174">
        <f t="shared" si="49"/>
        <v>1.4695023407520398</v>
      </c>
    </row>
    <row r="114" spans="1:69">
      <c r="A114" s="50">
        <v>1976</v>
      </c>
      <c r="B114" t="s">
        <v>188</v>
      </c>
      <c r="C114" t="s">
        <v>94</v>
      </c>
      <c r="D114" s="127">
        <f>'Spending 1870 on'!BA114</f>
        <v>5.0512019074173589</v>
      </c>
      <c r="E114" s="127">
        <f>'Spending 1870 on'!BB114</f>
        <v>2.7171822438885478</v>
      </c>
      <c r="F114" s="127">
        <f>'Spending 1870 on'!BC114</f>
        <v>2.3397953360591521</v>
      </c>
      <c r="G114" s="127">
        <f>'Spending 1870 on'!BD114</f>
        <v>1.6313317185019582</v>
      </c>
      <c r="H114" s="127">
        <f>'Spending 1870 on'!BE114</f>
        <v>0.74811374710759682</v>
      </c>
      <c r="I114" s="127">
        <f>'Spending 1870 on'!BF114</f>
        <v>0</v>
      </c>
      <c r="K114" s="131">
        <f>'Spending 1870 on'!H114</f>
        <v>117552</v>
      </c>
      <c r="L114" s="131">
        <f>'Spending 1870 on'!K114</f>
        <v>941347.93799999997</v>
      </c>
      <c r="M114" s="133">
        <f t="shared" si="29"/>
        <v>0.12487624952974614</v>
      </c>
      <c r="N114" s="136">
        <f t="shared" si="30"/>
        <v>0</v>
      </c>
      <c r="O114" s="50">
        <v>1976</v>
      </c>
      <c r="Q114" s="50">
        <v>1976</v>
      </c>
      <c r="R114" t="s">
        <v>125</v>
      </c>
      <c r="S114" s="139">
        <v>86710224</v>
      </c>
      <c r="T114" s="139">
        <v>393689247</v>
      </c>
      <c r="U114" s="139">
        <v>295640000</v>
      </c>
      <c r="V114" s="139">
        <v>506126459</v>
      </c>
      <c r="W114" s="139">
        <v>966592014</v>
      </c>
      <c r="Y114" s="135">
        <f t="shared" si="31"/>
        <v>0.11173429605103166</v>
      </c>
      <c r="Z114" s="135">
        <f t="shared" si="32"/>
        <v>0.50730569991845165</v>
      </c>
      <c r="AA114" s="135">
        <f t="shared" si="33"/>
        <v>0.38096000403051666</v>
      </c>
      <c r="AC114">
        <f t="shared" si="50"/>
        <v>0</v>
      </c>
      <c r="AD114">
        <f t="shared" si="50"/>
        <v>0</v>
      </c>
      <c r="AE114">
        <f t="shared" si="50"/>
        <v>0</v>
      </c>
      <c r="AF114">
        <f t="shared" si="50"/>
        <v>0</v>
      </c>
      <c r="AG114" s="150">
        <f t="shared" si="50"/>
        <v>1.3952959834699159</v>
      </c>
      <c r="AH114" s="151">
        <f t="shared" si="51"/>
        <v>1.0392718250524429</v>
      </c>
      <c r="AI114" s="151">
        <f t="shared" si="51"/>
        <v>1.1418882846267384</v>
      </c>
      <c r="AJ114" s="151">
        <f t="shared" si="51"/>
        <v>1.4005942212495537</v>
      </c>
      <c r="AK114" s="151">
        <f t="shared" si="51"/>
        <v>1.4191164762233544</v>
      </c>
      <c r="AL114" s="151">
        <f t="shared" si="51"/>
        <v>1.3341725099358193</v>
      </c>
      <c r="AM114" s="151">
        <f t="shared" si="52"/>
        <v>0.65687583935512384</v>
      </c>
      <c r="AN114" s="151">
        <f t="shared" si="52"/>
        <v>0.79658117452690369</v>
      </c>
      <c r="AO114" s="151">
        <f t="shared" si="52"/>
        <v>1.0481809814844605</v>
      </c>
      <c r="AP114" s="151">
        <f t="shared" si="52"/>
        <v>1.1043083777047493</v>
      </c>
      <c r="AQ114" s="151">
        <f t="shared" si="52"/>
        <v>1.1513392793455515</v>
      </c>
      <c r="AR114" s="167">
        <f t="shared" si="37"/>
        <v>0</v>
      </c>
      <c r="AS114" s="50">
        <v>1976</v>
      </c>
      <c r="AT114" s="170">
        <f t="shared" si="38"/>
        <v>1.6961476644075666</v>
      </c>
      <c r="AU114" s="170">
        <f t="shared" si="39"/>
        <v>1.9384694591536422</v>
      </c>
      <c r="AV114" s="170">
        <f t="shared" si="40"/>
        <v>2.4487752027340139</v>
      </c>
      <c r="AW114" s="170">
        <f t="shared" si="41"/>
        <v>2.5234248539281037</v>
      </c>
      <c r="AX114" s="170">
        <f t="shared" si="42"/>
        <v>3.8808077727512869</v>
      </c>
      <c r="AY114" s="170">
        <f t="shared" si="43"/>
        <v>3.3550542430097923</v>
      </c>
      <c r="AZ114" s="170">
        <f t="shared" si="44"/>
        <v>0.77871278473490557</v>
      </c>
      <c r="BA114" s="170">
        <f t="shared" si="45"/>
        <v>-0.10897986667486181</v>
      </c>
      <c r="BB114" s="170">
        <f t="shared" si="46"/>
        <v>-0.89209313542614543</v>
      </c>
      <c r="BC114" s="170">
        <f t="shared" si="47"/>
        <v>-3.1326940256436901</v>
      </c>
      <c r="BD114" s="50">
        <v>1976</v>
      </c>
      <c r="BE114" s="170">
        <f t="shared" si="53"/>
        <v>3.3550542430097923</v>
      </c>
      <c r="BF114" s="170">
        <f t="shared" si="54"/>
        <v>-0.10897986667486181</v>
      </c>
      <c r="BG114" s="170">
        <f t="shared" si="55"/>
        <v>-3.1326940256436901</v>
      </c>
      <c r="BM114" s="50">
        <v>1976</v>
      </c>
      <c r="BN114" s="174">
        <f>'Spending 1870 on'!BI114</f>
        <v>0.31973469455991932</v>
      </c>
      <c r="BO114" s="174">
        <f>'Spending 1870 on'!BJ114</f>
        <v>0.46321556313623419</v>
      </c>
      <c r="BP114" s="174">
        <f t="shared" si="48"/>
        <v>1.5847954391315437</v>
      </c>
      <c r="BQ114" s="174">
        <f t="shared" si="49"/>
        <v>1.4437276035098787</v>
      </c>
    </row>
    <row r="115" spans="1:69">
      <c r="A115" s="50">
        <v>1977</v>
      </c>
      <c r="B115" t="s">
        <v>188</v>
      </c>
      <c r="C115" t="s">
        <v>94</v>
      </c>
      <c r="D115" s="127">
        <f>'Spending 1870 on'!BA115</f>
        <v>4.8605649398123099</v>
      </c>
      <c r="E115" s="127">
        <f>'Spending 1870 on'!BB115</f>
        <v>2.572951211647903</v>
      </c>
      <c r="F115" s="127">
        <f>'Spending 1870 on'!BC115</f>
        <v>2.2161681794816914</v>
      </c>
      <c r="G115" s="127">
        <f>'Spending 1870 on'!BD115</f>
        <v>1.5450166887161876</v>
      </c>
      <c r="H115" s="127">
        <f>'Spending 1870 on'!BE115</f>
        <v>0.70297232805477239</v>
      </c>
      <c r="I115" s="127">
        <f>'Spending 1870 on'!BF115</f>
        <v>0</v>
      </c>
      <c r="K115" s="131">
        <f>'Spending 1870 on'!H115</f>
        <v>317200</v>
      </c>
      <c r="L115" s="131">
        <f>'Spending 1870 on'!K115</f>
        <v>2666067.48</v>
      </c>
      <c r="M115" s="133">
        <f t="shared" si="29"/>
        <v>0.11897673347712864</v>
      </c>
      <c r="N115" s="136">
        <f t="shared" si="30"/>
        <v>0</v>
      </c>
      <c r="O115" s="50">
        <v>1977</v>
      </c>
      <c r="Q115" s="50">
        <v>1977</v>
      </c>
      <c r="R115" t="s">
        <v>125</v>
      </c>
      <c r="S115" s="139">
        <v>354315209</v>
      </c>
      <c r="T115" s="139">
        <v>1138841840</v>
      </c>
      <c r="U115" s="139">
        <v>756050000</v>
      </c>
      <c r="V115" s="139">
        <v>2083519557</v>
      </c>
      <c r="W115" s="139">
        <v>3141278408</v>
      </c>
      <c r="Y115" s="135">
        <f t="shared" si="31"/>
        <v>0.15752894299238879</v>
      </c>
      <c r="Z115" s="135">
        <f t="shared" si="32"/>
        <v>0.50633037118851743</v>
      </c>
      <c r="AA115" s="135">
        <f t="shared" si="33"/>
        <v>0.33614068581909373</v>
      </c>
      <c r="AC115">
        <f t="shared" si="50"/>
        <v>0</v>
      </c>
      <c r="AD115">
        <f t="shared" si="50"/>
        <v>0</v>
      </c>
      <c r="AE115">
        <f t="shared" si="50"/>
        <v>0</v>
      </c>
      <c r="AF115">
        <f t="shared" si="50"/>
        <v>0</v>
      </c>
      <c r="AG115" s="150">
        <f t="shared" si="50"/>
        <v>1.8742279065339231</v>
      </c>
      <c r="AH115" s="151">
        <f t="shared" si="51"/>
        <v>0.98826993692024878</v>
      </c>
      <c r="AI115" s="151">
        <f t="shared" si="51"/>
        <v>1.085850530934092</v>
      </c>
      <c r="AJ115" s="151">
        <f t="shared" si="51"/>
        <v>1.3318605674846569</v>
      </c>
      <c r="AK115" s="151">
        <f t="shared" si="51"/>
        <v>1.3494738495089771</v>
      </c>
      <c r="AL115" s="151">
        <f t="shared" si="51"/>
        <v>1.2686984775792107</v>
      </c>
      <c r="AM115" s="151">
        <f t="shared" si="52"/>
        <v>0.552213706091366</v>
      </c>
      <c r="AN115" s="151">
        <f t="shared" si="52"/>
        <v>0.6696593423499364</v>
      </c>
      <c r="AO115" s="151">
        <f t="shared" si="52"/>
        <v>0.88117094549902397</v>
      </c>
      <c r="AP115" s="151">
        <f t="shared" si="52"/>
        <v>0.92835538374916926</v>
      </c>
      <c r="AQ115" s="151">
        <f t="shared" si="52"/>
        <v>0.96789270106225933</v>
      </c>
      <c r="AR115" s="167">
        <f t="shared" si="37"/>
        <v>0</v>
      </c>
      <c r="AS115" s="50">
        <v>1977</v>
      </c>
      <c r="AT115" s="170">
        <f t="shared" si="38"/>
        <v>1.5404836430116147</v>
      </c>
      <c r="AU115" s="170">
        <f t="shared" si="39"/>
        <v>1.7555098732840284</v>
      </c>
      <c r="AV115" s="170">
        <f t="shared" si="40"/>
        <v>2.2130315129836808</v>
      </c>
      <c r="AW115" s="170">
        <f t="shared" si="41"/>
        <v>2.2778292332581462</v>
      </c>
      <c r="AX115" s="170">
        <f t="shared" si="42"/>
        <v>4.1108190851753932</v>
      </c>
      <c r="AY115" s="170">
        <f t="shared" si="43"/>
        <v>3.3200812968006952</v>
      </c>
      <c r="AZ115" s="170">
        <f t="shared" si="44"/>
        <v>0.81744133836387456</v>
      </c>
      <c r="BA115" s="170">
        <f t="shared" si="45"/>
        <v>3.1366664980105874E-3</v>
      </c>
      <c r="BB115" s="170">
        <f t="shared" si="46"/>
        <v>-0.73281254454195865</v>
      </c>
      <c r="BC115" s="170">
        <f t="shared" si="47"/>
        <v>-3.4078467571206206</v>
      </c>
      <c r="BD115" s="50">
        <v>1977</v>
      </c>
      <c r="BE115" s="170">
        <f t="shared" si="53"/>
        <v>3.3200812968006952</v>
      </c>
      <c r="BF115" s="170">
        <f t="shared" si="54"/>
        <v>3.1366664980105874E-3</v>
      </c>
      <c r="BG115" s="170">
        <f t="shared" si="55"/>
        <v>-3.4078467571206206</v>
      </c>
      <c r="BM115" s="50">
        <v>1977</v>
      </c>
      <c r="BN115" s="174">
        <f>'Spending 1870 on'!BI115</f>
        <v>0.31720170633402955</v>
      </c>
      <c r="BO115" s="174">
        <f>'Spending 1870 on'!BJ115</f>
        <v>0.45594868228779772</v>
      </c>
      <c r="BP115" s="174">
        <f t="shared" si="48"/>
        <v>1.8575510836865823</v>
      </c>
      <c r="BQ115" s="174">
        <f t="shared" si="49"/>
        <v>1.436582285714666</v>
      </c>
    </row>
    <row r="116" spans="1:69">
      <c r="A116" s="50">
        <v>1978</v>
      </c>
      <c r="B116" t="s">
        <v>188</v>
      </c>
      <c r="C116" t="s">
        <v>94</v>
      </c>
      <c r="D116" s="127">
        <f>'Spending 1870 on'!BA116</f>
        <v>5.5873377817675483</v>
      </c>
      <c r="E116" s="127">
        <f>'Spending 1870 on'!BB116</f>
        <v>2.9955235937041902</v>
      </c>
      <c r="F116" s="127">
        <f>'Spending 1870 on'!BC116</f>
        <v>2.5615105053860523</v>
      </c>
      <c r="G116" s="127">
        <f>'Spending 1870 on'!BD116</f>
        <v>1.771802760941559</v>
      </c>
      <c r="H116" s="127">
        <f>'Spending 1870 on'!BE116</f>
        <v>0.80296912659240138</v>
      </c>
      <c r="I116" s="127">
        <f>'Spending 1870 on'!BF116</f>
        <v>0</v>
      </c>
      <c r="K116" s="131">
        <f>'Spending 1870 on'!H116</f>
        <v>952600</v>
      </c>
      <c r="L116" s="131">
        <f>'Spending 1870 on'!K116</f>
        <v>6943582.0199999996</v>
      </c>
      <c r="M116" s="133">
        <f t="shared" si="29"/>
        <v>0.13719143768391751</v>
      </c>
      <c r="N116" s="136">
        <f t="shared" si="30"/>
        <v>0</v>
      </c>
      <c r="O116" s="50">
        <v>1978</v>
      </c>
      <c r="Q116" s="50">
        <v>1978</v>
      </c>
      <c r="R116" t="s">
        <v>125</v>
      </c>
      <c r="S116" s="139">
        <v>861417378</v>
      </c>
      <c r="T116" s="139">
        <v>2912378045</v>
      </c>
      <c r="U116" s="139">
        <v>2246386800</v>
      </c>
      <c r="V116" s="139">
        <v>5321963730</v>
      </c>
      <c r="W116" s="139">
        <v>8150526721</v>
      </c>
      <c r="Y116" s="135">
        <f t="shared" si="31"/>
        <v>0.14308825648316259</v>
      </c>
      <c r="Z116" s="135">
        <f t="shared" si="32"/>
        <v>0.48376908490798021</v>
      </c>
      <c r="AA116" s="135">
        <f t="shared" si="33"/>
        <v>0.3731426586088572</v>
      </c>
      <c r="AC116">
        <f t="shared" si="50"/>
        <v>0</v>
      </c>
      <c r="AD116">
        <f t="shared" si="50"/>
        <v>0</v>
      </c>
      <c r="AE116">
        <f t="shared" si="50"/>
        <v>0</v>
      </c>
      <c r="AF116">
        <f t="shared" si="50"/>
        <v>0</v>
      </c>
      <c r="AG116" s="150">
        <f t="shared" si="50"/>
        <v>1.9630483622610206</v>
      </c>
      <c r="AH116" s="151">
        <f t="shared" si="51"/>
        <v>1.088791404224783</v>
      </c>
      <c r="AI116" s="151">
        <f t="shared" si="51"/>
        <v>1.196297367942057</v>
      </c>
      <c r="AJ116" s="151">
        <f t="shared" si="51"/>
        <v>1.4673302134660173</v>
      </c>
      <c r="AK116" s="151">
        <f t="shared" si="51"/>
        <v>1.4867350231762353</v>
      </c>
      <c r="AL116" s="151">
        <f t="shared" si="51"/>
        <v>1.397743617746803</v>
      </c>
      <c r="AM116" s="151">
        <f t="shared" si="52"/>
        <v>0.70684789267905379</v>
      </c>
      <c r="AN116" s="151">
        <f t="shared" si="52"/>
        <v>0.85718135883171354</v>
      </c>
      <c r="AO116" s="151">
        <f t="shared" si="52"/>
        <v>1.1279217068417724</v>
      </c>
      <c r="AP116" s="151">
        <f t="shared" si="52"/>
        <v>1.1883190138561728</v>
      </c>
      <c r="AQ116" s="151">
        <f t="shared" si="52"/>
        <v>1.2389278073661203</v>
      </c>
      <c r="AR116" s="167">
        <f t="shared" si="37"/>
        <v>0</v>
      </c>
      <c r="AS116" s="50">
        <v>1978</v>
      </c>
      <c r="AT116" s="170">
        <f t="shared" si="38"/>
        <v>1.7956392969038368</v>
      </c>
      <c r="AU116" s="170">
        <f t="shared" si="39"/>
        <v>2.0534787267737706</v>
      </c>
      <c r="AV116" s="170">
        <f t="shared" si="40"/>
        <v>2.5952519203077897</v>
      </c>
      <c r="AW116" s="170">
        <f t="shared" si="41"/>
        <v>2.6750540370324081</v>
      </c>
      <c r="AX116" s="170">
        <f t="shared" si="42"/>
        <v>4.5997197873739442</v>
      </c>
      <c r="AY116" s="170">
        <f t="shared" si="43"/>
        <v>3.7916984848637112</v>
      </c>
      <c r="AZ116" s="170">
        <f t="shared" si="44"/>
        <v>0.94204486693041956</v>
      </c>
      <c r="BA116" s="170">
        <f t="shared" si="45"/>
        <v>-3.3741414921737434E-2</v>
      </c>
      <c r="BB116" s="170">
        <f t="shared" si="46"/>
        <v>-0.9032512760908491</v>
      </c>
      <c r="BC116" s="170">
        <f t="shared" si="47"/>
        <v>-3.7967506607815427</v>
      </c>
      <c r="BD116" s="50">
        <v>1978</v>
      </c>
      <c r="BE116" s="170">
        <f t="shared" si="53"/>
        <v>3.7916984848637112</v>
      </c>
      <c r="BF116" s="170">
        <f t="shared" si="54"/>
        <v>-3.3741414921737434E-2</v>
      </c>
      <c r="BG116" s="170">
        <f t="shared" si="55"/>
        <v>-3.7967506607815427</v>
      </c>
      <c r="BM116" s="50">
        <v>1978</v>
      </c>
      <c r="BN116" s="174">
        <f>'Spending 1870 on'!BI116</f>
        <v>0.31347485200783265</v>
      </c>
      <c r="BO116" s="174">
        <f>'Spending 1870 on'!BJ116</f>
        <v>0.45844919448842081</v>
      </c>
      <c r="BP116" s="174">
        <f t="shared" si="48"/>
        <v>1.7723596508613431</v>
      </c>
      <c r="BQ116" s="174">
        <f t="shared" si="49"/>
        <v>1.4453080442061494</v>
      </c>
    </row>
    <row r="117" spans="1:69">
      <c r="A117" s="50">
        <v>1979</v>
      </c>
      <c r="B117" t="s">
        <v>188</v>
      </c>
      <c r="C117" t="s">
        <v>94</v>
      </c>
      <c r="D117" s="127">
        <f>'Spending 1870 on'!BA117</f>
        <v>5.5106051392649018</v>
      </c>
      <c r="E117" s="127">
        <f>'Spending 1870 on'!BB117</f>
        <v>2.9335641094700122</v>
      </c>
      <c r="F117" s="127">
        <f>'Spending 1870 on'!BC117</f>
        <v>2.5353001267181559</v>
      </c>
      <c r="G117" s="127">
        <f>'Spending 1870 on'!BD117</f>
        <v>1.7691976454707654</v>
      </c>
      <c r="H117" s="127">
        <f>'Spending 1870 on'!BE117</f>
        <v>0.8068656282314528</v>
      </c>
      <c r="I117" s="127">
        <f>'Spending 1870 on'!BF117</f>
        <v>0</v>
      </c>
      <c r="K117" s="131">
        <f>'Spending 1870 on'!H117</f>
        <v>2598700</v>
      </c>
      <c r="L117" s="131">
        <f>'Spending 1870 on'!K117</f>
        <v>19170770.100000001</v>
      </c>
      <c r="M117" s="133">
        <f t="shared" si="29"/>
        <v>0.13555532649155289</v>
      </c>
      <c r="N117" s="136">
        <f t="shared" si="30"/>
        <v>0</v>
      </c>
      <c r="O117" s="50">
        <v>1979</v>
      </c>
      <c r="Q117" s="50">
        <v>1979</v>
      </c>
      <c r="R117" t="s">
        <v>125</v>
      </c>
      <c r="S117" s="139">
        <v>1582084447</v>
      </c>
      <c r="T117" s="139">
        <v>8668303951</v>
      </c>
      <c r="U117" s="139">
        <v>6793241900</v>
      </c>
      <c r="V117" s="139">
        <v>13234977741</v>
      </c>
      <c r="W117" s="139">
        <v>21821534534</v>
      </c>
      <c r="Y117" s="135">
        <f t="shared" si="31"/>
        <v>9.282555531526937E-2</v>
      </c>
      <c r="Z117" s="135">
        <f t="shared" si="32"/>
        <v>0.50859492956833208</v>
      </c>
      <c r="AA117" s="135">
        <f t="shared" si="33"/>
        <v>0.39857951511639861</v>
      </c>
      <c r="AC117">
        <f t="shared" si="50"/>
        <v>0</v>
      </c>
      <c r="AD117">
        <f t="shared" si="50"/>
        <v>0</v>
      </c>
      <c r="AE117">
        <f t="shared" si="50"/>
        <v>0</v>
      </c>
      <c r="AF117">
        <f t="shared" si="50"/>
        <v>0</v>
      </c>
      <c r="AG117" s="150">
        <f t="shared" si="50"/>
        <v>1.2582998457521042</v>
      </c>
      <c r="AH117" s="151">
        <f t="shared" si="51"/>
        <v>1.131014514468671</v>
      </c>
      <c r="AI117" s="151">
        <f t="shared" si="51"/>
        <v>1.2426895376956881</v>
      </c>
      <c r="AJ117" s="151">
        <f t="shared" si="51"/>
        <v>1.5242329821019207</v>
      </c>
      <c r="AK117" s="151">
        <f t="shared" si="51"/>
        <v>1.5443903064044446</v>
      </c>
      <c r="AL117" s="151">
        <f t="shared" si="51"/>
        <v>1.4519478322876351</v>
      </c>
      <c r="AM117" s="151">
        <f t="shared" si="52"/>
        <v>0.74602884665872893</v>
      </c>
      <c r="AN117" s="151">
        <f t="shared" si="52"/>
        <v>0.90469537665714428</v>
      </c>
      <c r="AO117" s="151">
        <f t="shared" si="52"/>
        <v>1.190443005902234</v>
      </c>
      <c r="AP117" s="151">
        <f t="shared" si="52"/>
        <v>1.254188167711332</v>
      </c>
      <c r="AQ117" s="151">
        <f t="shared" si="52"/>
        <v>1.3076022335153861</v>
      </c>
      <c r="AR117" s="167">
        <f t="shared" si="37"/>
        <v>0</v>
      </c>
      <c r="AS117" s="50">
        <v>1979</v>
      </c>
      <c r="AT117" s="170">
        <f t="shared" si="38"/>
        <v>1.8770433611274</v>
      </c>
      <c r="AU117" s="170">
        <f t="shared" si="39"/>
        <v>2.1473849143528323</v>
      </c>
      <c r="AV117" s="170">
        <f t="shared" si="40"/>
        <v>2.7146759880041547</v>
      </c>
      <c r="AW117" s="170">
        <f t="shared" si="41"/>
        <v>2.7985784741157769</v>
      </c>
      <c r="AX117" s="170">
        <f t="shared" si="42"/>
        <v>4.0178499115551256</v>
      </c>
      <c r="AY117" s="170">
        <f t="shared" si="43"/>
        <v>3.6335617781375018</v>
      </c>
      <c r="AZ117" s="170">
        <f t="shared" si="44"/>
        <v>0.78617919511717993</v>
      </c>
      <c r="BA117" s="170">
        <f t="shared" si="45"/>
        <v>-0.17937586128599881</v>
      </c>
      <c r="BB117" s="170">
        <f t="shared" si="46"/>
        <v>-1.0293808286450115</v>
      </c>
      <c r="BC117" s="170">
        <f t="shared" si="47"/>
        <v>-3.2109842833236728</v>
      </c>
      <c r="BD117" s="50">
        <v>1979</v>
      </c>
      <c r="BE117" s="170">
        <f t="shared" si="53"/>
        <v>3.6335617781375018</v>
      </c>
      <c r="BF117" s="170">
        <f t="shared" si="54"/>
        <v>-0.17937586128599881</v>
      </c>
      <c r="BG117" s="170">
        <f t="shared" si="55"/>
        <v>-3.2109842833236728</v>
      </c>
      <c r="BM117" s="50">
        <v>1979</v>
      </c>
      <c r="BN117" s="174">
        <f>'Spending 1870 on'!BI117</f>
        <v>0.31825250972393077</v>
      </c>
      <c r="BO117" s="174">
        <f>'Spending 1870 on'!BJ117</f>
        <v>0.46007653654102265</v>
      </c>
      <c r="BP117" s="174">
        <f t="shared" si="48"/>
        <v>1.4800476849942861</v>
      </c>
      <c r="BQ117" s="174">
        <f t="shared" si="49"/>
        <v>1.4462510798757739</v>
      </c>
    </row>
    <row r="118" spans="1:69" ht="16" thickBot="1">
      <c r="A118" s="138">
        <v>1980</v>
      </c>
      <c r="B118" s="21" t="s">
        <v>188</v>
      </c>
      <c r="C118" s="92" t="s">
        <v>94</v>
      </c>
      <c r="D118" s="127">
        <f>'Spending 1870 on'!BA118</f>
        <v>5.2228065689985748</v>
      </c>
      <c r="E118" s="127">
        <f>'Spending 1870 on'!BB118</f>
        <v>2.4200333730792445</v>
      </c>
      <c r="F118" s="127">
        <f>'Spending 1870 on'!BC118</f>
        <v>1.9370320786905224</v>
      </c>
      <c r="G118" s="127">
        <f>'Spending 1870 on'!BD118</f>
        <v>1.2551438289031727</v>
      </c>
      <c r="H118" s="127">
        <f>'Spending 1870 on'!BE118</f>
        <v>0.47487998366181883</v>
      </c>
      <c r="I118" s="127">
        <f>'Spending 1870 on'!BF118</f>
        <v>0</v>
      </c>
      <c r="K118" s="131">
        <f>'Spending 1870 on'!H118</f>
        <v>4343000</v>
      </c>
      <c r="L118" s="131">
        <f>'Spending 1870 on'!K118</f>
        <v>38400000</v>
      </c>
      <c r="M118" s="133">
        <f t="shared" si="29"/>
        <v>0.11309895833333333</v>
      </c>
      <c r="N118" s="136">
        <f t="shared" si="30"/>
        <v>0</v>
      </c>
      <c r="O118" s="138">
        <v>1980</v>
      </c>
      <c r="Q118" s="138">
        <v>1980</v>
      </c>
      <c r="R118" t="s">
        <v>125</v>
      </c>
      <c r="S118" s="139">
        <v>4178382648</v>
      </c>
      <c r="T118" s="139">
        <v>20821742644</v>
      </c>
      <c r="U118" s="139">
        <v>14284000000</v>
      </c>
      <c r="V118" s="139">
        <v>29841313846</v>
      </c>
      <c r="W118" s="139">
        <v>48720051046</v>
      </c>
      <c r="Y118" s="135">
        <f t="shared" si="31"/>
        <v>0.10636313312163539</v>
      </c>
      <c r="Z118" s="135">
        <f t="shared" si="32"/>
        <v>0.53002943273476</v>
      </c>
      <c r="AA118" s="135">
        <f t="shared" si="33"/>
        <v>0.36360743414360458</v>
      </c>
      <c r="AC118">
        <f t="shared" si="50"/>
        <v>0</v>
      </c>
      <c r="AD118">
        <f t="shared" si="50"/>
        <v>0</v>
      </c>
      <c r="AE118">
        <f t="shared" si="50"/>
        <v>0</v>
      </c>
      <c r="AF118">
        <f t="shared" si="50"/>
        <v>0</v>
      </c>
      <c r="AG118" s="150">
        <f t="shared" si="50"/>
        <v>1.2029559561126628</v>
      </c>
      <c r="AH118" s="151">
        <f t="shared" si="51"/>
        <v>0.98341800783856204</v>
      </c>
      <c r="AI118" s="151">
        <f t="shared" si="51"/>
        <v>1.0805195281659392</v>
      </c>
      <c r="AJ118" s="151">
        <f t="shared" si="51"/>
        <v>1.3253217740045391</v>
      </c>
      <c r="AK118" s="151">
        <f t="shared" si="51"/>
        <v>1.342848583303053</v>
      </c>
      <c r="AL118" s="151">
        <f t="shared" si="51"/>
        <v>1.2624697795187991</v>
      </c>
      <c r="AM118" s="151">
        <f t="shared" si="52"/>
        <v>0.56782618747489055</v>
      </c>
      <c r="AN118" s="151">
        <f t="shared" si="52"/>
        <v>0.68859230960593543</v>
      </c>
      <c r="AO118" s="151">
        <f t="shared" si="52"/>
        <v>0.90608388197733369</v>
      </c>
      <c r="AP118" s="151">
        <f t="shared" si="52"/>
        <v>0.95460234391368315</v>
      </c>
      <c r="AQ118" s="151">
        <f t="shared" si="52"/>
        <v>0.9952574814179348</v>
      </c>
      <c r="AR118" s="167">
        <f t="shared" si="37"/>
        <v>0</v>
      </c>
      <c r="AS118" s="138">
        <v>1980</v>
      </c>
      <c r="AT118" s="170">
        <f t="shared" si="38"/>
        <v>1.5512441953134526</v>
      </c>
      <c r="AU118" s="170">
        <f t="shared" si="39"/>
        <v>1.7691118377718746</v>
      </c>
      <c r="AV118" s="170">
        <f t="shared" si="40"/>
        <v>2.2314056559818729</v>
      </c>
      <c r="AW118" s="170">
        <f t="shared" si="41"/>
        <v>2.2974509272167363</v>
      </c>
      <c r="AX118" s="170">
        <f t="shared" si="42"/>
        <v>3.4606832170493971</v>
      </c>
      <c r="AY118" s="170">
        <f t="shared" si="43"/>
        <v>3.6715623736851222</v>
      </c>
      <c r="AZ118" s="170">
        <f t="shared" si="44"/>
        <v>0.65092153530736985</v>
      </c>
      <c r="BA118" s="170">
        <f t="shared" si="45"/>
        <v>-0.2943735772913505</v>
      </c>
      <c r="BB118" s="170">
        <f t="shared" si="46"/>
        <v>-1.0423070983135636</v>
      </c>
      <c r="BC118" s="170">
        <f t="shared" si="47"/>
        <v>-2.9858032333875784</v>
      </c>
      <c r="BD118" s="138">
        <v>1980</v>
      </c>
      <c r="BE118" s="170">
        <f t="shared" si="53"/>
        <v>3.6715623736851222</v>
      </c>
      <c r="BF118" s="170">
        <f t="shared" si="54"/>
        <v>-0.2943735772913505</v>
      </c>
      <c r="BG118" s="170">
        <f t="shared" si="55"/>
        <v>-2.9858032333875784</v>
      </c>
      <c r="BM118" s="138">
        <v>1980</v>
      </c>
      <c r="BN118" s="174">
        <f>'Spending 1870 on'!BI118</f>
        <v>0.24515855410244339</v>
      </c>
      <c r="BO118" s="174">
        <f>'Spending 1870 on'!BJ118</f>
        <v>0.37087953633747739</v>
      </c>
      <c r="BP118" s="174">
        <f t="shared" si="48"/>
        <v>1.5508982903992021</v>
      </c>
      <c r="BQ118" s="174">
        <f t="shared" si="49"/>
        <v>1.4384618893165195</v>
      </c>
    </row>
    <row r="119" spans="1:69">
      <c r="A119" s="50">
        <v>1981</v>
      </c>
      <c r="B119" t="s">
        <v>189</v>
      </c>
      <c r="C119" t="s">
        <v>94</v>
      </c>
      <c r="D119" s="127">
        <f>'Spending 1870 on'!BA119</f>
        <v>5.5749473226355244</v>
      </c>
      <c r="E119" s="127">
        <f>'Spending 1870 on'!BB119</f>
        <v>2.5025444824736081</v>
      </c>
      <c r="F119" s="127">
        <f>'Spending 1870 on'!BC119</f>
        <v>1.9921887049418141</v>
      </c>
      <c r="G119" s="127">
        <f>'Spending 1870 on'!BD119</f>
        <v>1.2847785127079474</v>
      </c>
      <c r="H119" s="127">
        <f>'Spending 1870 on'!BE119</f>
        <v>0.47053428738293113</v>
      </c>
      <c r="I119" s="127">
        <f>'Spending 1870 on'!BF119</f>
        <v>0</v>
      </c>
      <c r="K119" s="131">
        <f>'Spending 1870 on'!H119</f>
        <v>8838</v>
      </c>
      <c r="L119" s="131">
        <f>'Spending 1870 on'!K119</f>
        <v>74740</v>
      </c>
      <c r="M119" s="133">
        <f t="shared" si="29"/>
        <v>0.11824993310141825</v>
      </c>
      <c r="N119" s="136">
        <f t="shared" si="30"/>
        <v>0</v>
      </c>
      <c r="O119" s="50">
        <v>1981</v>
      </c>
      <c r="Q119" s="50">
        <v>1981</v>
      </c>
      <c r="R119" t="s">
        <v>125</v>
      </c>
      <c r="S119" s="139">
        <v>8656529694</v>
      </c>
      <c r="T119" s="139">
        <v>44645963973</v>
      </c>
      <c r="U119" s="139">
        <v>13716000000</v>
      </c>
      <c r="V119" s="139">
        <v>64355224199</v>
      </c>
      <c r="W119" s="139">
        <v>87135322472</v>
      </c>
      <c r="Y119" s="135">
        <f t="shared" si="31"/>
        <v>0.12916628262360494</v>
      </c>
      <c r="Z119" s="135">
        <f t="shared" si="32"/>
        <v>0.66617379069777172</v>
      </c>
      <c r="AA119" s="135">
        <f t="shared" si="33"/>
        <v>0.20465992667862329</v>
      </c>
      <c r="AC119">
        <f t="shared" si="50"/>
        <v>0</v>
      </c>
      <c r="AD119">
        <f t="shared" si="50"/>
        <v>0</v>
      </c>
      <c r="AE119">
        <f t="shared" si="50"/>
        <v>0</v>
      </c>
      <c r="AF119">
        <f t="shared" si="50"/>
        <v>0</v>
      </c>
      <c r="AG119" s="150">
        <f t="shared" si="50"/>
        <v>1.5273904279200166</v>
      </c>
      <c r="AH119" s="151">
        <f t="shared" si="51"/>
        <v>1.2923138855966569</v>
      </c>
      <c r="AI119" s="151">
        <f t="shared" si="51"/>
        <v>1.4199154162086685</v>
      </c>
      <c r="AJ119" s="151">
        <f t="shared" si="51"/>
        <v>1.7416111132579772</v>
      </c>
      <c r="AK119" s="151">
        <f t="shared" si="51"/>
        <v>1.7646431696634286</v>
      </c>
      <c r="AL119" s="151">
        <f t="shared" si="51"/>
        <v>1.6590170336662398</v>
      </c>
      <c r="AM119" s="151">
        <f t="shared" si="52"/>
        <v>0.33416255024967911</v>
      </c>
      <c r="AN119" s="151">
        <f t="shared" si="52"/>
        <v>0.40523274082073069</v>
      </c>
      <c r="AO119" s="151">
        <f t="shared" si="52"/>
        <v>0.53322532038919757</v>
      </c>
      <c r="AP119" s="151">
        <f t="shared" si="52"/>
        <v>0.56177816513723844</v>
      </c>
      <c r="AQ119" s="151">
        <f t="shared" si="52"/>
        <v>0.58570348723199095</v>
      </c>
      <c r="AR119" s="167">
        <f t="shared" si="37"/>
        <v>0</v>
      </c>
      <c r="AS119" s="50">
        <v>1981</v>
      </c>
      <c r="AT119" s="170">
        <f t="shared" si="38"/>
        <v>1.6264764358463362</v>
      </c>
      <c r="AU119" s="170">
        <f t="shared" si="39"/>
        <v>1.8251481570293993</v>
      </c>
      <c r="AV119" s="170">
        <f t="shared" si="40"/>
        <v>2.2748364336471747</v>
      </c>
      <c r="AW119" s="170">
        <f t="shared" si="41"/>
        <v>2.326421334800667</v>
      </c>
      <c r="AX119" s="170">
        <f t="shared" si="42"/>
        <v>3.7721109488182472</v>
      </c>
      <c r="AY119" s="170">
        <f t="shared" si="43"/>
        <v>3.9484708867891882</v>
      </c>
      <c r="AZ119" s="170">
        <f t="shared" si="44"/>
        <v>0.6773963254442088</v>
      </c>
      <c r="BA119" s="170">
        <f t="shared" si="45"/>
        <v>-0.28264772870536059</v>
      </c>
      <c r="BB119" s="170">
        <f t="shared" si="46"/>
        <v>-1.0416428220927196</v>
      </c>
      <c r="BC119" s="170">
        <f t="shared" si="47"/>
        <v>-3.3015766614353161</v>
      </c>
      <c r="BD119" s="50">
        <v>1981</v>
      </c>
      <c r="BE119" s="170">
        <f t="shared" si="53"/>
        <v>3.9484708867891882</v>
      </c>
      <c r="BF119" s="170">
        <f t="shared" si="54"/>
        <v>-0.28264772870536059</v>
      </c>
      <c r="BG119" s="170">
        <f t="shared" si="55"/>
        <v>-3.3015766614353161</v>
      </c>
      <c r="BM119" s="50">
        <v>1981</v>
      </c>
      <c r="BN119" s="174">
        <f>'Spending 1870 on'!BI119</f>
        <v>0.23618961708583427</v>
      </c>
      <c r="BO119" s="174">
        <f>'Spending 1870 on'!BJ119</f>
        <v>0.3573466419768821</v>
      </c>
      <c r="BP119" s="174">
        <f t="shared" si="48"/>
        <v>1.6581899661113386</v>
      </c>
      <c r="BQ119" s="174">
        <f t="shared" si="49"/>
        <v>1.3986285835512058</v>
      </c>
    </row>
    <row r="120" spans="1:69">
      <c r="A120" s="50">
        <v>1982</v>
      </c>
      <c r="B120" t="s">
        <v>189</v>
      </c>
      <c r="C120" t="s">
        <v>94</v>
      </c>
      <c r="D120" s="127">
        <f>'Spending 1870 on'!BA120</f>
        <v>4.1481754890845757</v>
      </c>
      <c r="E120" s="127">
        <f>'Spending 1870 on'!BB120</f>
        <v>1.8671785447361489</v>
      </c>
      <c r="F120" s="127">
        <f>'Spending 1870 on'!BC120</f>
        <v>1.4904806948933378</v>
      </c>
      <c r="G120" s="127">
        <f>'Spending 1870 on'!BD120</f>
        <v>0.96409913180349871</v>
      </c>
      <c r="H120" s="127">
        <f>'Spending 1870 on'!BE120</f>
        <v>0.35580291414837434</v>
      </c>
      <c r="I120" s="127">
        <f>'Spending 1870 on'!BF120</f>
        <v>0</v>
      </c>
      <c r="K120" s="131">
        <f>'Spending 1870 on'!H120</f>
        <v>19286</v>
      </c>
      <c r="L120" s="131">
        <f>'Spending 1870 on'!K120</f>
        <v>218520</v>
      </c>
      <c r="M120" s="133">
        <f t="shared" si="29"/>
        <v>8.8257367746659349E-2</v>
      </c>
      <c r="N120" s="136">
        <f t="shared" si="30"/>
        <v>0</v>
      </c>
      <c r="O120" s="50">
        <v>1982</v>
      </c>
      <c r="Q120" s="50">
        <v>1982</v>
      </c>
      <c r="R120" t="s">
        <v>125</v>
      </c>
      <c r="S120" s="139">
        <v>19731702065</v>
      </c>
      <c r="T120" s="139">
        <v>105503325676</v>
      </c>
      <c r="U120" s="139">
        <v>29874000000</v>
      </c>
      <c r="V120" s="139">
        <v>164277710411</v>
      </c>
      <c r="W120" s="139">
        <v>217470513803</v>
      </c>
      <c r="Y120" s="135">
        <f t="shared" si="31"/>
        <v>0.12721182224124222</v>
      </c>
      <c r="Z120" s="135">
        <f t="shared" si="32"/>
        <v>0.680188169654243</v>
      </c>
      <c r="AA120" s="135">
        <f t="shared" si="33"/>
        <v>0.19260000810451472</v>
      </c>
      <c r="AC120">
        <f t="shared" si="50"/>
        <v>0</v>
      </c>
      <c r="AD120">
        <f t="shared" si="50"/>
        <v>0</v>
      </c>
      <c r="AE120">
        <f t="shared" si="50"/>
        <v>0</v>
      </c>
      <c r="AF120">
        <f t="shared" si="50"/>
        <v>0</v>
      </c>
      <c r="AG120" s="150">
        <f t="shared" si="50"/>
        <v>1.1227380577267974</v>
      </c>
      <c r="AH120" s="151">
        <f t="shared" si="51"/>
        <v>0.98482623528379787</v>
      </c>
      <c r="AI120" s="151">
        <f t="shared" si="51"/>
        <v>1.0820668023083162</v>
      </c>
      <c r="AJ120" s="151">
        <f t="shared" si="51"/>
        <v>1.3272195982065016</v>
      </c>
      <c r="AK120" s="151">
        <f t="shared" si="51"/>
        <v>1.3447715054121974</v>
      </c>
      <c r="AL120" s="151">
        <f t="shared" si="51"/>
        <v>1.2642776013993509</v>
      </c>
      <c r="AM120" s="151">
        <f t="shared" si="52"/>
        <v>0.234709857860222</v>
      </c>
      <c r="AN120" s="151">
        <f t="shared" si="52"/>
        <v>0.28462830118837718</v>
      </c>
      <c r="AO120" s="151">
        <f t="shared" si="52"/>
        <v>0.37452802255222223</v>
      </c>
      <c r="AP120" s="151">
        <f t="shared" si="52"/>
        <v>0.39458303508223297</v>
      </c>
      <c r="AQ120" s="151">
        <f t="shared" si="52"/>
        <v>0.41138775764591828</v>
      </c>
      <c r="AR120" s="167">
        <f t="shared" si="37"/>
        <v>0</v>
      </c>
      <c r="AS120" s="50">
        <v>1982</v>
      </c>
      <c r="AT120" s="170">
        <f t="shared" si="38"/>
        <v>1.2195360931440198</v>
      </c>
      <c r="AU120" s="170">
        <f t="shared" si="39"/>
        <v>1.3666951034966934</v>
      </c>
      <c r="AV120" s="170">
        <f t="shared" si="40"/>
        <v>1.7017476207587239</v>
      </c>
      <c r="AW120" s="170">
        <f t="shared" si="41"/>
        <v>1.7393545404944304</v>
      </c>
      <c r="AX120" s="170">
        <f t="shared" si="42"/>
        <v>2.7984034167720666</v>
      </c>
      <c r="AY120" s="170">
        <f t="shared" si="43"/>
        <v>2.9286393959405559</v>
      </c>
      <c r="AZ120" s="170">
        <f t="shared" si="44"/>
        <v>0.50048344123945543</v>
      </c>
      <c r="BA120" s="170">
        <f t="shared" si="45"/>
        <v>-0.21126692586538609</v>
      </c>
      <c r="BB120" s="170">
        <f t="shared" si="46"/>
        <v>-0.77525540869093168</v>
      </c>
      <c r="BC120" s="170">
        <f t="shared" si="47"/>
        <v>-2.4426005026236921</v>
      </c>
      <c r="BD120" s="50">
        <v>1982</v>
      </c>
      <c r="BE120" s="170">
        <f t="shared" si="53"/>
        <v>2.9286393959405559</v>
      </c>
      <c r="BF120" s="170">
        <f t="shared" si="54"/>
        <v>-0.21126692586538609</v>
      </c>
      <c r="BG120" s="170">
        <f t="shared" si="55"/>
        <v>-2.4426005026236921</v>
      </c>
      <c r="BM120" s="50">
        <v>1982</v>
      </c>
      <c r="BN120" s="174">
        <f>'Spending 1870 on'!BI120</f>
        <v>0.23871688869733157</v>
      </c>
      <c r="BO120" s="174">
        <f>'Spending 1870 on'!BJ120</f>
        <v>0.3593099421216287</v>
      </c>
      <c r="BP120" s="174">
        <f t="shared" si="48"/>
        <v>1.6444291636643504</v>
      </c>
      <c r="BQ120" s="174">
        <f t="shared" si="49"/>
        <v>1.3954057041243779</v>
      </c>
    </row>
    <row r="121" spans="1:69">
      <c r="A121" s="50">
        <v>1983</v>
      </c>
      <c r="B121" t="s">
        <v>189</v>
      </c>
      <c r="C121" t="s">
        <v>94</v>
      </c>
      <c r="D121" s="127">
        <f>'Spending 1870 on'!BA121</f>
        <v>4.2552803932611845</v>
      </c>
      <c r="E121" s="127">
        <f>'Spending 1870 on'!BB121</f>
        <v>1.9737008272351662</v>
      </c>
      <c r="F121" s="127">
        <f>'Spending 1870 on'!BC121</f>
        <v>1.5905862452764938</v>
      </c>
      <c r="G121" s="127">
        <f>'Spending 1870 on'!BD121</f>
        <v>1.0362312707001304</v>
      </c>
      <c r="H121" s="127">
        <f>'Spending 1870 on'!BE121</f>
        <v>0.39543414023935375</v>
      </c>
      <c r="I121" s="127">
        <f>'Spending 1870 on'!BF121</f>
        <v>0</v>
      </c>
      <c r="K121" s="131">
        <f>'Spending 1870 on'!H121</f>
        <v>101301</v>
      </c>
      <c r="L121" s="131">
        <f>'Spending 1870 on'!K121</f>
        <v>1095000</v>
      </c>
      <c r="M121" s="133">
        <f t="shared" si="29"/>
        <v>9.2512328767123286E-2</v>
      </c>
      <c r="N121" s="136">
        <f t="shared" si="30"/>
        <v>0</v>
      </c>
      <c r="O121" s="50">
        <v>1983</v>
      </c>
      <c r="Q121" s="50">
        <v>1983</v>
      </c>
      <c r="R121" t="s">
        <v>125</v>
      </c>
      <c r="S121" s="139">
        <v>7193414</v>
      </c>
      <c r="T121" s="139">
        <v>49122375</v>
      </c>
      <c r="U121" s="139">
        <v>15119800</v>
      </c>
      <c r="V121" s="139">
        <v>70893659</v>
      </c>
      <c r="W121" s="139">
        <v>101976870</v>
      </c>
      <c r="Y121" s="135">
        <f t="shared" si="31"/>
        <v>0.10069790283383818</v>
      </c>
      <c r="Z121" s="135">
        <f t="shared" si="32"/>
        <v>0.68764569156138688</v>
      </c>
      <c r="AA121" s="135">
        <f t="shared" si="33"/>
        <v>0.21165640560477494</v>
      </c>
      <c r="AC121">
        <f t="shared" si="50"/>
        <v>0</v>
      </c>
      <c r="AD121">
        <f t="shared" si="50"/>
        <v>0</v>
      </c>
      <c r="AE121">
        <f t="shared" si="50"/>
        <v>0</v>
      </c>
      <c r="AF121">
        <f t="shared" si="50"/>
        <v>0</v>
      </c>
      <c r="AG121" s="150">
        <f t="shared" si="50"/>
        <v>0.93157974931238741</v>
      </c>
      <c r="AH121" s="151">
        <f t="shared" si="51"/>
        <v>1.0436236311798051</v>
      </c>
      <c r="AI121" s="151">
        <f t="shared" si="51"/>
        <v>1.1466697828969827</v>
      </c>
      <c r="AJ121" s="151">
        <f t="shared" si="51"/>
        <v>1.4064590146241596</v>
      </c>
      <c r="AK121" s="151">
        <f t="shared" si="51"/>
        <v>1.425058828962839</v>
      </c>
      <c r="AL121" s="151">
        <f t="shared" si="51"/>
        <v>1.3397591716385013</v>
      </c>
      <c r="AM121" s="151">
        <f t="shared" si="52"/>
        <v>0.27036787567848058</v>
      </c>
      <c r="AN121" s="151">
        <f t="shared" si="52"/>
        <v>0.32787011952478501</v>
      </c>
      <c r="AO121" s="151">
        <f t="shared" si="52"/>
        <v>0.43142774982979404</v>
      </c>
      <c r="AP121" s="151">
        <f t="shared" si="52"/>
        <v>0.45452959644108315</v>
      </c>
      <c r="AQ121" s="151">
        <f t="shared" si="52"/>
        <v>0.47388735662351067</v>
      </c>
      <c r="AR121" s="167">
        <f t="shared" si="37"/>
        <v>0</v>
      </c>
      <c r="AS121" s="50">
        <v>1983</v>
      </c>
      <c r="AT121" s="170">
        <f t="shared" si="38"/>
        <v>1.3139915068582857</v>
      </c>
      <c r="AU121" s="170">
        <f t="shared" si="39"/>
        <v>1.4745399024217678</v>
      </c>
      <c r="AV121" s="170">
        <f t="shared" si="40"/>
        <v>1.8378867644539536</v>
      </c>
      <c r="AW121" s="170">
        <f t="shared" si="41"/>
        <v>1.8795884254039221</v>
      </c>
      <c r="AX121" s="170">
        <f t="shared" si="42"/>
        <v>2.7452262775743996</v>
      </c>
      <c r="AY121" s="170">
        <f t="shared" si="43"/>
        <v>2.9412888864028988</v>
      </c>
      <c r="AZ121" s="170">
        <f t="shared" si="44"/>
        <v>0.49916092481339835</v>
      </c>
      <c r="BA121" s="170">
        <f t="shared" si="45"/>
        <v>-0.24730051917745977</v>
      </c>
      <c r="BB121" s="170">
        <f t="shared" si="46"/>
        <v>-0.84335715470379169</v>
      </c>
      <c r="BC121" s="170">
        <f t="shared" si="47"/>
        <v>-2.3497921373350459</v>
      </c>
      <c r="BD121" s="50">
        <v>1983</v>
      </c>
      <c r="BE121" s="170">
        <f t="shared" si="53"/>
        <v>2.9412888864028988</v>
      </c>
      <c r="BF121" s="170">
        <f t="shared" si="54"/>
        <v>-0.24730051917745977</v>
      </c>
      <c r="BG121" s="170">
        <f t="shared" si="55"/>
        <v>-2.3497921373350459</v>
      </c>
      <c r="BM121" s="50">
        <v>1983</v>
      </c>
      <c r="BN121" s="174">
        <f>'Spending 1870 on'!BI121</f>
        <v>0.24860905305428119</v>
      </c>
      <c r="BO121" s="174">
        <f>'Spending 1870 on'!BJ121</f>
        <v>0.37379117197433187</v>
      </c>
      <c r="BP121" s="174">
        <f t="shared" si="48"/>
        <v>1.4936862981273069</v>
      </c>
      <c r="BQ121" s="174">
        <f t="shared" si="49"/>
        <v>1.3987052084136264</v>
      </c>
    </row>
    <row r="122" spans="1:69">
      <c r="A122" s="50">
        <v>1984</v>
      </c>
      <c r="B122" t="s">
        <v>189</v>
      </c>
      <c r="C122" t="s">
        <v>94</v>
      </c>
      <c r="D122" s="127">
        <f>'Spending 1870 on'!BA122</f>
        <v>4.6374895168068857</v>
      </c>
      <c r="E122" s="127">
        <f>'Spending 1870 on'!BB122</f>
        <v>2.2662275163496859</v>
      </c>
      <c r="F122" s="127">
        <f>'Spending 1870 on'!BC122</f>
        <v>1.8231749197038472</v>
      </c>
      <c r="G122" s="127">
        <f>'Spending 1870 on'!BD122</f>
        <v>1.1802539315684792</v>
      </c>
      <c r="H122" s="127">
        <f>'Spending 1870 on'!BE122</f>
        <v>0.46122259784490927</v>
      </c>
      <c r="I122" s="127">
        <f>'Spending 1870 on'!BF122</f>
        <v>0</v>
      </c>
      <c r="K122" s="131">
        <f>'Spending 1870 on'!H122</f>
        <v>820055</v>
      </c>
      <c r="L122" s="131">
        <f>'Spending 1870 on'!K122</f>
        <v>7909200</v>
      </c>
      <c r="M122" s="133">
        <f t="shared" si="29"/>
        <v>0.10368368482273807</v>
      </c>
      <c r="N122" s="136">
        <f t="shared" si="30"/>
        <v>0</v>
      </c>
      <c r="O122" s="50">
        <v>1984</v>
      </c>
      <c r="Q122" s="50">
        <v>1984</v>
      </c>
      <c r="R122" t="s">
        <v>125</v>
      </c>
      <c r="S122" s="139">
        <v>29134188</v>
      </c>
      <c r="T122" s="139">
        <v>301784358</v>
      </c>
      <c r="U122" s="139">
        <v>145488100</v>
      </c>
      <c r="V122" s="139">
        <v>490933246</v>
      </c>
      <c r="W122" s="139">
        <v>736314944</v>
      </c>
      <c r="Y122" s="135">
        <f t="shared" si="31"/>
        <v>6.1154033522865671E-2</v>
      </c>
      <c r="Z122" s="135">
        <f t="shared" si="32"/>
        <v>0.63345958863890406</v>
      </c>
      <c r="AA122" s="135">
        <f t="shared" si="33"/>
        <v>0.30538637783823025</v>
      </c>
      <c r="AC122">
        <f t="shared" si="50"/>
        <v>0</v>
      </c>
      <c r="AD122">
        <f t="shared" si="50"/>
        <v>0</v>
      </c>
      <c r="AE122">
        <f t="shared" si="50"/>
        <v>0</v>
      </c>
      <c r="AF122">
        <f t="shared" si="50"/>
        <v>0</v>
      </c>
      <c r="AG122" s="150">
        <f t="shared" si="50"/>
        <v>0.63406755374239621</v>
      </c>
      <c r="AH122" s="151">
        <f t="shared" si="51"/>
        <v>1.0774792180874619</v>
      </c>
      <c r="AI122" s="151">
        <f t="shared" si="51"/>
        <v>1.1838682300472889</v>
      </c>
      <c r="AJ122" s="151">
        <f t="shared" si="51"/>
        <v>1.4520851330628879</v>
      </c>
      <c r="AK122" s="151">
        <f t="shared" si="51"/>
        <v>1.4712883331548179</v>
      </c>
      <c r="AL122" s="151">
        <f t="shared" si="51"/>
        <v>1.383221519285287</v>
      </c>
      <c r="AM122" s="151">
        <f t="shared" si="52"/>
        <v>0.43720401632302108</v>
      </c>
      <c r="AN122" s="151">
        <f t="shared" si="52"/>
        <v>0.53018921988724399</v>
      </c>
      <c r="AO122" s="151">
        <f t="shared" si="52"/>
        <v>0.6976492473650876</v>
      </c>
      <c r="AP122" s="151">
        <f t="shared" si="52"/>
        <v>0.73500657059584407</v>
      </c>
      <c r="AQ122" s="151">
        <f t="shared" si="52"/>
        <v>0.76630944072246976</v>
      </c>
      <c r="AR122" s="167">
        <f t="shared" si="37"/>
        <v>0</v>
      </c>
      <c r="AS122" s="50">
        <v>1984</v>
      </c>
      <c r="AT122" s="170">
        <f t="shared" si="38"/>
        <v>1.514683234410483</v>
      </c>
      <c r="AU122" s="170">
        <f t="shared" si="39"/>
        <v>1.7140574499345329</v>
      </c>
      <c r="AV122" s="170">
        <f t="shared" si="40"/>
        <v>2.1497343804279754</v>
      </c>
      <c r="AW122" s="170">
        <f t="shared" si="41"/>
        <v>2.2062949037506621</v>
      </c>
      <c r="AX122" s="170">
        <f t="shared" si="42"/>
        <v>2.7835985137501531</v>
      </c>
      <c r="AY122" s="170">
        <f t="shared" si="43"/>
        <v>3.1228062823964029</v>
      </c>
      <c r="AZ122" s="170">
        <f t="shared" si="44"/>
        <v>0.55217006641515298</v>
      </c>
      <c r="BA122" s="170">
        <f t="shared" si="45"/>
        <v>-0.32655946072412823</v>
      </c>
      <c r="BB122" s="170">
        <f t="shared" si="46"/>
        <v>-1.0260409721821828</v>
      </c>
      <c r="BC122" s="170">
        <f t="shared" si="47"/>
        <v>-2.3223759159052437</v>
      </c>
      <c r="BD122" s="50">
        <v>1984</v>
      </c>
      <c r="BE122" s="170">
        <f t="shared" si="53"/>
        <v>3.1228062823964029</v>
      </c>
      <c r="BF122" s="170">
        <f t="shared" si="54"/>
        <v>-0.32655946072412823</v>
      </c>
      <c r="BG122" s="170">
        <f t="shared" si="55"/>
        <v>-2.3223759159052437</v>
      </c>
      <c r="BM122" s="50">
        <v>1984</v>
      </c>
      <c r="BN122" s="174">
        <f>'Spending 1870 on'!BI122</f>
        <v>0.25297769997835934</v>
      </c>
      <c r="BO122" s="174">
        <f>'Spending 1870 on'!BJ122</f>
        <v>0.39313833769249851</v>
      </c>
      <c r="BP122" s="174">
        <f t="shared" si="48"/>
        <v>1.2948569549303977</v>
      </c>
      <c r="BQ122" s="174">
        <f t="shared" si="49"/>
        <v>1.4192633361157228</v>
      </c>
    </row>
    <row r="123" spans="1:69">
      <c r="A123" s="50">
        <v>1985</v>
      </c>
      <c r="B123" t="s">
        <v>189</v>
      </c>
      <c r="C123" t="s">
        <v>94</v>
      </c>
      <c r="D123" s="127">
        <f>'Spending 1870 on'!BA123</f>
        <v>5.1006869799737569</v>
      </c>
      <c r="E123" s="127">
        <f>'Spending 1870 on'!BB123</f>
        <v>2.4533850606772356</v>
      </c>
      <c r="F123" s="127">
        <f>'Spending 1870 on'!BC123</f>
        <v>1.9956568631503777</v>
      </c>
      <c r="G123" s="127">
        <f>'Spending 1870 on'!BD123</f>
        <v>1.3051274520311154</v>
      </c>
      <c r="H123" s="127">
        <f>'Spending 1870 on'!BE123</f>
        <v>0.51215589675941031</v>
      </c>
      <c r="I123" s="127">
        <f>'Spending 1870 on'!BF123</f>
        <v>0</v>
      </c>
      <c r="K123" s="131">
        <f>'Spending 1870 on'!H123</f>
        <v>6030200</v>
      </c>
      <c r="L123" s="131">
        <f>'Spending 1870 on'!K123</f>
        <v>53050000</v>
      </c>
      <c r="M123" s="133">
        <f t="shared" si="29"/>
        <v>0.11367012252591895</v>
      </c>
      <c r="N123" s="136">
        <f t="shared" si="30"/>
        <v>0</v>
      </c>
      <c r="O123" s="50">
        <v>1985</v>
      </c>
      <c r="Q123" s="50">
        <v>1985</v>
      </c>
      <c r="R123" t="s">
        <v>125</v>
      </c>
      <c r="S123" s="139">
        <v>381656</v>
      </c>
      <c r="T123" s="139">
        <v>2930722</v>
      </c>
      <c r="U123" s="139">
        <v>1494367</v>
      </c>
      <c r="V123" s="139">
        <v>4026137</v>
      </c>
      <c r="W123" s="139">
        <v>6696891</v>
      </c>
      <c r="Y123" s="135">
        <f t="shared" si="31"/>
        <v>7.9400092994323601E-2</v>
      </c>
      <c r="Z123" s="135">
        <f t="shared" si="32"/>
        <v>0.60971031332013659</v>
      </c>
      <c r="AA123" s="135">
        <f t="shared" si="33"/>
        <v>0.31088959368553981</v>
      </c>
      <c r="AC123">
        <f t="shared" si="50"/>
        <v>0</v>
      </c>
      <c r="AD123">
        <f t="shared" si="50"/>
        <v>0</v>
      </c>
      <c r="AE123">
        <f t="shared" si="50"/>
        <v>0</v>
      </c>
      <c r="AF123">
        <f t="shared" si="50"/>
        <v>0</v>
      </c>
      <c r="AG123" s="150">
        <f t="shared" si="50"/>
        <v>0.90254182992341225</v>
      </c>
      <c r="AH123" s="151">
        <f t="shared" si="51"/>
        <v>1.1369711219836034</v>
      </c>
      <c r="AI123" s="151">
        <f t="shared" si="51"/>
        <v>1.2492342935270873</v>
      </c>
      <c r="AJ123" s="151">
        <f t="shared" si="51"/>
        <v>1.5322605162489615</v>
      </c>
      <c r="AK123" s="151">
        <f t="shared" si="51"/>
        <v>1.5525240012310217</v>
      </c>
      <c r="AL123" s="151">
        <f t="shared" si="51"/>
        <v>1.4595946690509611</v>
      </c>
      <c r="AM123" s="151">
        <f t="shared" si="52"/>
        <v>0.48795140426981826</v>
      </c>
      <c r="AN123" s="151">
        <f t="shared" si="52"/>
        <v>0.59172963814119905</v>
      </c>
      <c r="AO123" s="151">
        <f t="shared" si="52"/>
        <v>0.7786271791429823</v>
      </c>
      <c r="AP123" s="151">
        <f t="shared" si="52"/>
        <v>0.82032066239026613</v>
      </c>
      <c r="AQ123" s="151">
        <f t="shared" si="52"/>
        <v>0.85525693668258096</v>
      </c>
      <c r="AR123" s="167">
        <f t="shared" si="37"/>
        <v>0</v>
      </c>
      <c r="AS123" s="50">
        <v>1985</v>
      </c>
      <c r="AT123" s="170">
        <f t="shared" si="38"/>
        <v>1.6249225262534217</v>
      </c>
      <c r="AU123" s="170">
        <f t="shared" si="39"/>
        <v>1.8409639316682864</v>
      </c>
      <c r="AV123" s="170">
        <f t="shared" si="40"/>
        <v>2.3108876953919437</v>
      </c>
      <c r="AW123" s="170">
        <f t="shared" si="41"/>
        <v>2.3728446636212879</v>
      </c>
      <c r="AX123" s="170">
        <f t="shared" si="42"/>
        <v>3.2173934356569545</v>
      </c>
      <c r="AY123" s="170">
        <f t="shared" si="43"/>
        <v>3.4757644537203349</v>
      </c>
      <c r="AZ123" s="170">
        <f t="shared" si="44"/>
        <v>0.61242112900894918</v>
      </c>
      <c r="BA123" s="170">
        <f t="shared" si="45"/>
        <v>-0.31523083224156601</v>
      </c>
      <c r="BB123" s="170">
        <f t="shared" si="46"/>
        <v>-1.0677172115901725</v>
      </c>
      <c r="BC123" s="170">
        <f t="shared" si="47"/>
        <v>-2.7052375388975443</v>
      </c>
      <c r="BD123" s="50">
        <v>1985</v>
      </c>
      <c r="BE123" s="170">
        <f t="shared" si="53"/>
        <v>3.4757644537203349</v>
      </c>
      <c r="BF123" s="170">
        <f t="shared" si="54"/>
        <v>-0.31523083224156601</v>
      </c>
      <c r="BG123" s="170">
        <f t="shared" si="55"/>
        <v>-2.7052375388975443</v>
      </c>
      <c r="BM123" s="50">
        <v>1985</v>
      </c>
      <c r="BN123" s="174">
        <f>'Spending 1870 on'!BI123</f>
        <v>0.25663524938396087</v>
      </c>
      <c r="BO123" s="174">
        <f>'Spending 1870 on'!BJ123</f>
        <v>0.39125256479876075</v>
      </c>
      <c r="BP123" s="174">
        <f t="shared" si="48"/>
        <v>1.3922759821139905</v>
      </c>
      <c r="BQ123" s="174">
        <f t="shared" si="49"/>
        <v>1.4221525383860298</v>
      </c>
    </row>
    <row r="124" spans="1:69">
      <c r="A124" s="50">
        <v>1986</v>
      </c>
      <c r="B124" t="s">
        <v>190</v>
      </c>
      <c r="C124" t="s">
        <v>94</v>
      </c>
      <c r="D124" s="127">
        <f>'Spending 1870 on'!BA124</f>
        <v>5.3857202024074908</v>
      </c>
      <c r="E124" s="127">
        <f>'Spending 1870 on'!BB124</f>
        <v>2.5832601350734445</v>
      </c>
      <c r="F124" s="127">
        <f>'Spending 1870 on'!BC124</f>
        <v>2.0585314812899478</v>
      </c>
      <c r="G124" s="127">
        <f>'Spending 1870 on'!BD124</f>
        <v>1.3256639377207691</v>
      </c>
      <c r="H124" s="127">
        <f>'Spending 1870 on'!BE124</f>
        <v>0.50878476073073098</v>
      </c>
      <c r="I124" s="127">
        <f>'Spending 1870 on'!BF124</f>
        <v>0</v>
      </c>
      <c r="K124" s="131">
        <f>'Spending 1870 on'!H124</f>
        <v>11843.099999999999</v>
      </c>
      <c r="L124" s="131">
        <f>'Spending 1870 on'!K124</f>
        <v>99841</v>
      </c>
      <c r="M124" s="133">
        <f t="shared" si="29"/>
        <v>0.11861960517222382</v>
      </c>
      <c r="N124" s="136">
        <f t="shared" si="30"/>
        <v>0</v>
      </c>
      <c r="O124" s="50">
        <v>1986</v>
      </c>
      <c r="Q124" s="50">
        <v>1986</v>
      </c>
      <c r="R124" t="s">
        <v>125</v>
      </c>
      <c r="S124" s="139">
        <v>891667</v>
      </c>
      <c r="T124" s="139">
        <v>5438039</v>
      </c>
      <c r="U124" s="139">
        <v>2575270</v>
      </c>
      <c r="V124" s="139">
        <v>7721424</v>
      </c>
      <c r="W124" s="139">
        <v>12045938</v>
      </c>
      <c r="Y124" s="135">
        <f t="shared" si="31"/>
        <v>0.10013131983735835</v>
      </c>
      <c r="Z124" s="135">
        <f t="shared" si="32"/>
        <v>0.6106741893521106</v>
      </c>
      <c r="AA124" s="135">
        <f t="shared" si="33"/>
        <v>0.28919449081053111</v>
      </c>
      <c r="AC124">
        <f t="shared" si="50"/>
        <v>0</v>
      </c>
      <c r="AD124">
        <f t="shared" si="50"/>
        <v>0</v>
      </c>
      <c r="AE124">
        <f t="shared" si="50"/>
        <v>0</v>
      </c>
      <c r="AF124">
        <f t="shared" si="50"/>
        <v>0</v>
      </c>
      <c r="AG124" s="150">
        <f t="shared" si="50"/>
        <v>1.1877537624481109</v>
      </c>
      <c r="AH124" s="151">
        <f t="shared" si="51"/>
        <v>1.1883533738304306</v>
      </c>
      <c r="AI124" s="151">
        <f t="shared" si="51"/>
        <v>1.3056899675935636</v>
      </c>
      <c r="AJ124" s="151">
        <f t="shared" si="51"/>
        <v>1.6015067743276157</v>
      </c>
      <c r="AK124" s="151">
        <f t="shared" si="51"/>
        <v>1.622686011230293</v>
      </c>
      <c r="AL124" s="151">
        <f t="shared" si="51"/>
        <v>1.5255569959996174</v>
      </c>
      <c r="AM124" s="151">
        <f t="shared" si="52"/>
        <v>0.47366418549501554</v>
      </c>
      <c r="AN124" s="151">
        <f t="shared" si="52"/>
        <v>0.57440379232606265</v>
      </c>
      <c r="AO124" s="151">
        <f t="shared" si="52"/>
        <v>0.75582897269234173</v>
      </c>
      <c r="AP124" s="151">
        <f t="shared" si="52"/>
        <v>0.79630167060849433</v>
      </c>
      <c r="AQ124" s="151">
        <f t="shared" si="52"/>
        <v>0.83021501067083647</v>
      </c>
      <c r="AR124" s="167">
        <f t="shared" si="37"/>
        <v>0</v>
      </c>
      <c r="AS124" s="50">
        <v>1986</v>
      </c>
      <c r="AT124" s="170">
        <f t="shared" si="38"/>
        <v>1.662017559325446</v>
      </c>
      <c r="AU124" s="170">
        <f t="shared" si="39"/>
        <v>1.8800937599196264</v>
      </c>
      <c r="AV124" s="170">
        <f t="shared" si="40"/>
        <v>2.3573357470199574</v>
      </c>
      <c r="AW124" s="170">
        <f t="shared" si="41"/>
        <v>2.4189876818387872</v>
      </c>
      <c r="AX124" s="170">
        <f t="shared" si="42"/>
        <v>3.5435257691185651</v>
      </c>
      <c r="AY124" s="170">
        <f t="shared" si="43"/>
        <v>3.7237026430820448</v>
      </c>
      <c r="AZ124" s="170">
        <f t="shared" si="44"/>
        <v>0.70316637515381819</v>
      </c>
      <c r="BA124" s="170">
        <f t="shared" si="45"/>
        <v>-0.29880426573000962</v>
      </c>
      <c r="BB124" s="170">
        <f t="shared" si="46"/>
        <v>-1.0933237441180181</v>
      </c>
      <c r="BC124" s="170">
        <f t="shared" si="47"/>
        <v>-3.0347410083878339</v>
      </c>
      <c r="BD124" s="50">
        <v>1986</v>
      </c>
      <c r="BE124" s="170">
        <f t="shared" si="53"/>
        <v>3.7237026430820448</v>
      </c>
      <c r="BF124" s="170">
        <f t="shared" si="54"/>
        <v>-0.29880426573000962</v>
      </c>
      <c r="BG124" s="170">
        <f t="shared" si="55"/>
        <v>-3.0347410083878339</v>
      </c>
      <c r="BM124" s="50">
        <v>1986</v>
      </c>
      <c r="BN124" s="174">
        <f>'Spending 1870 on'!BI124</f>
        <v>0.24715908663777572</v>
      </c>
      <c r="BO124" s="174">
        <f>'Spending 1870 on'!BJ124</f>
        <v>0.38222027954028431</v>
      </c>
      <c r="BP124" s="174">
        <f t="shared" si="48"/>
        <v>1.5031909534304302</v>
      </c>
      <c r="BQ124" s="174">
        <f t="shared" si="49"/>
        <v>1.4183579071070203</v>
      </c>
    </row>
    <row r="125" spans="1:69">
      <c r="A125" s="50">
        <v>1987</v>
      </c>
      <c r="B125" t="s">
        <v>190</v>
      </c>
      <c r="C125" t="s">
        <v>94</v>
      </c>
      <c r="D125" s="127">
        <f>'Spending 1870 on'!BA125</f>
        <v>5.7255631278064012</v>
      </c>
      <c r="E125" s="127">
        <f>'Spending 1870 on'!BB125</f>
        <v>2.7487443551077555</v>
      </c>
      <c r="F125" s="127">
        <f>'Spending 1870 on'!BC125</f>
        <v>2.1970118596130073</v>
      </c>
      <c r="G125" s="127">
        <f>'Spending 1870 on'!BD125</f>
        <v>1.417695835947737</v>
      </c>
      <c r="H125" s="127">
        <f>'Spending 1870 on'!BE125</f>
        <v>0.5457717906623043</v>
      </c>
      <c r="I125" s="127">
        <f>'Spending 1870 on'!BF125</f>
        <v>0</v>
      </c>
      <c r="K125" s="131">
        <f>'Spending 1870 on'!H125</f>
        <v>29479.864000000001</v>
      </c>
      <c r="L125" s="131">
        <f>'Spending 1870 on'!K125</f>
        <v>233323</v>
      </c>
      <c r="M125" s="133">
        <f t="shared" si="29"/>
        <v>0.12634786969137204</v>
      </c>
      <c r="N125" s="136">
        <f t="shared" si="30"/>
        <v>0</v>
      </c>
      <c r="O125" s="50">
        <v>1987</v>
      </c>
      <c r="Q125" s="50">
        <v>1987</v>
      </c>
      <c r="R125" t="s">
        <v>125</v>
      </c>
      <c r="S125" s="139">
        <v>2615345</v>
      </c>
      <c r="T125" s="139">
        <v>12079381</v>
      </c>
      <c r="U125" s="139">
        <v>6923329</v>
      </c>
      <c r="V125" s="139">
        <v>17257658</v>
      </c>
      <c r="W125" s="139">
        <v>27388833</v>
      </c>
      <c r="Y125" s="135">
        <f t="shared" si="31"/>
        <v>0.120979662601469</v>
      </c>
      <c r="Z125" s="135">
        <f t="shared" si="32"/>
        <v>0.55876354278865514</v>
      </c>
      <c r="AA125" s="135">
        <f t="shared" si="33"/>
        <v>0.32025679460987588</v>
      </c>
      <c r="AC125">
        <f t="shared" si="50"/>
        <v>0</v>
      </c>
      <c r="AD125">
        <f t="shared" si="50"/>
        <v>0</v>
      </c>
      <c r="AE125">
        <f t="shared" si="50"/>
        <v>0</v>
      </c>
      <c r="AF125">
        <f t="shared" si="50"/>
        <v>0</v>
      </c>
      <c r="AG125" s="150">
        <f t="shared" si="50"/>
        <v>1.5285522645676561</v>
      </c>
      <c r="AH125" s="151">
        <f t="shared" si="51"/>
        <v>1.158178639547061</v>
      </c>
      <c r="AI125" s="151">
        <f t="shared" si="51"/>
        <v>1.2725358160623548</v>
      </c>
      <c r="AJ125" s="151">
        <f t="shared" si="51"/>
        <v>1.5608412261560431</v>
      </c>
      <c r="AK125" s="151">
        <f t="shared" si="51"/>
        <v>1.5814826787094378</v>
      </c>
      <c r="AL125" s="151">
        <f t="shared" si="51"/>
        <v>1.4868199687801424</v>
      </c>
      <c r="AM125" s="151">
        <f t="shared" si="52"/>
        <v>0.55871500516921158</v>
      </c>
      <c r="AN125" s="151">
        <f t="shared" si="52"/>
        <v>0.67754334743142208</v>
      </c>
      <c r="AO125" s="151">
        <f t="shared" si="52"/>
        <v>0.89154511005199377</v>
      </c>
      <c r="AP125" s="151">
        <f t="shared" si="52"/>
        <v>0.93928505813737218</v>
      </c>
      <c r="AQ125" s="151">
        <f t="shared" si="52"/>
        <v>0.97928785452451039</v>
      </c>
      <c r="AR125" s="167">
        <f t="shared" si="37"/>
        <v>0</v>
      </c>
      <c r="AS125" s="50">
        <v>1987</v>
      </c>
      <c r="AT125" s="170">
        <f t="shared" si="38"/>
        <v>1.7168936447162726</v>
      </c>
      <c r="AU125" s="170">
        <f t="shared" si="39"/>
        <v>1.9500791634937769</v>
      </c>
      <c r="AV125" s="170">
        <f t="shared" si="40"/>
        <v>2.4523863362080371</v>
      </c>
      <c r="AW125" s="170">
        <f t="shared" si="41"/>
        <v>2.52076773684681</v>
      </c>
      <c r="AX125" s="170">
        <f t="shared" si="42"/>
        <v>3.9946600878723091</v>
      </c>
      <c r="AY125" s="170">
        <f t="shared" si="43"/>
        <v>4.008669483090129</v>
      </c>
      <c r="AZ125" s="170">
        <f t="shared" si="44"/>
        <v>0.79866519161397864</v>
      </c>
      <c r="BA125" s="170">
        <f t="shared" si="45"/>
        <v>-0.25537447659502988</v>
      </c>
      <c r="BB125" s="170">
        <f t="shared" si="46"/>
        <v>-1.103071900899073</v>
      </c>
      <c r="BC125" s="170">
        <f t="shared" si="47"/>
        <v>-3.4488882972100048</v>
      </c>
      <c r="BD125" s="50">
        <v>1987</v>
      </c>
      <c r="BE125" s="170">
        <f t="shared" si="53"/>
        <v>4.008669483090129</v>
      </c>
      <c r="BF125" s="170">
        <f t="shared" si="54"/>
        <v>-0.25537447659502988</v>
      </c>
      <c r="BG125" s="170">
        <f t="shared" si="55"/>
        <v>-3.4488882972100048</v>
      </c>
      <c r="BM125" s="50">
        <v>1987</v>
      </c>
      <c r="BN125" s="174">
        <f>'Spending 1870 on'!BI125</f>
        <v>0.2484154959265624</v>
      </c>
      <c r="BO125" s="174">
        <f>'Spending 1870 on'!BJ125</f>
        <v>0.38371978625877706</v>
      </c>
      <c r="BP125" s="174">
        <f t="shared" si="48"/>
        <v>1.628886945296306</v>
      </c>
      <c r="BQ125" s="174">
        <f t="shared" si="49"/>
        <v>1.4283857033050578</v>
      </c>
    </row>
    <row r="126" spans="1:69">
      <c r="A126" s="50">
        <v>1988</v>
      </c>
      <c r="B126" t="s">
        <v>190</v>
      </c>
      <c r="C126" t="s">
        <v>94</v>
      </c>
      <c r="D126" s="127">
        <f>'Spending 1870 on'!BA126</f>
        <v>5.0292513649603761</v>
      </c>
      <c r="E126" s="127">
        <f>'Spending 1870 on'!BB126</f>
        <v>2.4431748718478814</v>
      </c>
      <c r="F126" s="127">
        <f>'Spending 1870 on'!BC126</f>
        <v>1.9528478931805857</v>
      </c>
      <c r="G126" s="127">
        <f>'Spending 1870 on'!BD126</f>
        <v>1.2601050242470206</v>
      </c>
      <c r="H126" s="127">
        <f>'Spending 1870 on'!BE126</f>
        <v>0.4891806332663865</v>
      </c>
      <c r="I126" s="127">
        <f>'Spending 1870 on'!BF126</f>
        <v>0</v>
      </c>
      <c r="K126" s="131">
        <f>'Spending 1870 on'!H126</f>
        <v>124104.66099999999</v>
      </c>
      <c r="L126" s="131">
        <f>'Spending 1870 on'!K126</f>
        <v>1110600</v>
      </c>
      <c r="M126" s="133">
        <f t="shared" si="29"/>
        <v>0.1117455978750225</v>
      </c>
      <c r="N126" s="136">
        <f t="shared" si="30"/>
        <v>0</v>
      </c>
      <c r="O126" s="50">
        <v>1988</v>
      </c>
      <c r="Q126" s="50">
        <v>1988</v>
      </c>
      <c r="R126" t="s">
        <v>125</v>
      </c>
      <c r="S126" s="139">
        <v>10041753</v>
      </c>
      <c r="T126" s="139">
        <v>53477735</v>
      </c>
      <c r="U126" s="139">
        <v>24510801</v>
      </c>
      <c r="V126" s="139">
        <v>77132535</v>
      </c>
      <c r="W126" s="139">
        <v>112366701</v>
      </c>
      <c r="Y126" s="135">
        <f t="shared" si="31"/>
        <v>0.11407156688989173</v>
      </c>
      <c r="Z126" s="135">
        <f t="shared" si="32"/>
        <v>0.60749243933528374</v>
      </c>
      <c r="AA126" s="135">
        <f t="shared" si="33"/>
        <v>0.27843599377482448</v>
      </c>
      <c r="AC126">
        <f t="shared" si="50"/>
        <v>0</v>
      </c>
      <c r="AD126">
        <f t="shared" si="50"/>
        <v>0</v>
      </c>
      <c r="AE126">
        <f t="shared" si="50"/>
        <v>0</v>
      </c>
      <c r="AF126">
        <f t="shared" si="50"/>
        <v>0</v>
      </c>
      <c r="AG126" s="150">
        <f t="shared" si="50"/>
        <v>1.2746995442651572</v>
      </c>
      <c r="AH126" s="151">
        <f t="shared" si="51"/>
        <v>1.1136554980137814</v>
      </c>
      <c r="AI126" s="151">
        <f t="shared" si="51"/>
        <v>1.2236165126750387</v>
      </c>
      <c r="AJ126" s="151">
        <f t="shared" si="51"/>
        <v>1.5008387770949028</v>
      </c>
      <c r="AK126" s="151">
        <f t="shared" si="51"/>
        <v>1.5206867231182113</v>
      </c>
      <c r="AL126" s="151">
        <f t="shared" si="51"/>
        <v>1.429663072905778</v>
      </c>
      <c r="AM126" s="151">
        <f t="shared" si="52"/>
        <v>0.42961541773692541</v>
      </c>
      <c r="AN126" s="151">
        <f t="shared" si="52"/>
        <v>0.52098666681319605</v>
      </c>
      <c r="AO126" s="151">
        <f t="shared" si="52"/>
        <v>0.6855400720270598</v>
      </c>
      <c r="AP126" s="151">
        <f t="shared" si="52"/>
        <v>0.72224898005652549</v>
      </c>
      <c r="AQ126" s="151">
        <f t="shared" si="52"/>
        <v>0.75300852279567321</v>
      </c>
      <c r="AR126" s="167">
        <f t="shared" si="37"/>
        <v>0</v>
      </c>
      <c r="AS126" s="50">
        <v>1988</v>
      </c>
      <c r="AT126" s="170">
        <f t="shared" si="38"/>
        <v>1.5432709157507067</v>
      </c>
      <c r="AU126" s="170">
        <f t="shared" si="39"/>
        <v>1.7446031794882346</v>
      </c>
      <c r="AV126" s="170">
        <f t="shared" si="40"/>
        <v>2.1863788491219625</v>
      </c>
      <c r="AW126" s="170">
        <f t="shared" si="41"/>
        <v>2.2429357031747368</v>
      </c>
      <c r="AX126" s="170">
        <f t="shared" si="42"/>
        <v>3.4573711399666087</v>
      </c>
      <c r="AY126" s="170">
        <f t="shared" si="43"/>
        <v>3.4859804492096691</v>
      </c>
      <c r="AZ126" s="170">
        <f t="shared" si="44"/>
        <v>0.69857169235964678</v>
      </c>
      <c r="BA126" s="170">
        <f t="shared" si="45"/>
        <v>-0.23353095594137674</v>
      </c>
      <c r="BB126" s="170">
        <f t="shared" si="46"/>
        <v>-0.98283067892771614</v>
      </c>
      <c r="BC126" s="170">
        <f t="shared" si="47"/>
        <v>-2.9681905067002221</v>
      </c>
      <c r="BD126" s="50">
        <v>1988</v>
      </c>
      <c r="BE126" s="170">
        <f t="shared" si="53"/>
        <v>3.4859804492096691</v>
      </c>
      <c r="BF126" s="170">
        <f t="shared" si="54"/>
        <v>-0.23353095594137674</v>
      </c>
      <c r="BG126" s="170">
        <f t="shared" si="55"/>
        <v>-2.9681905067002221</v>
      </c>
      <c r="BM126" s="50">
        <v>1988</v>
      </c>
      <c r="BN126" s="174">
        <f>'Spending 1870 on'!BI126</f>
        <v>0.25049602428055079</v>
      </c>
      <c r="BO126" s="174">
        <f>'Spending 1870 on'!BJ126</f>
        <v>0.38829792974485211</v>
      </c>
      <c r="BP126" s="174">
        <f t="shared" si="48"/>
        <v>1.5813229904575181</v>
      </c>
      <c r="BQ126" s="174">
        <f t="shared" si="49"/>
        <v>1.4167174582295703</v>
      </c>
    </row>
    <row r="127" spans="1:69">
      <c r="A127" s="50">
        <v>1989</v>
      </c>
      <c r="B127" t="s">
        <v>190</v>
      </c>
      <c r="C127" t="s">
        <v>94</v>
      </c>
      <c r="D127" s="127">
        <f>'Spending 1870 on'!BA127</f>
        <v>7.5792640679646466</v>
      </c>
      <c r="E127" s="127">
        <f>'Spending 1870 on'!BB127</f>
        <v>3.5981809707371113</v>
      </c>
      <c r="F127" s="127">
        <f>'Spending 1870 on'!BC127</f>
        <v>2.8572604145418286</v>
      </c>
      <c r="G127" s="127">
        <f>'Spending 1870 on'!BD127</f>
        <v>1.8536765564768043</v>
      </c>
      <c r="H127" s="127">
        <f>'Spending 1870 on'!BE127</f>
        <v>0.72058125752554458</v>
      </c>
      <c r="I127" s="127">
        <f>'Spending 1870 on'!BF127</f>
        <v>0</v>
      </c>
      <c r="K127" s="131">
        <f>'Spending 1870 on'!H127</f>
        <v>5387947.6838945812</v>
      </c>
      <c r="L127" s="131">
        <f>'Spending 1870 on'!K127</f>
        <v>32440000</v>
      </c>
      <c r="M127" s="133">
        <f t="shared" si="29"/>
        <v>0.16608963267245935</v>
      </c>
      <c r="N127" s="136">
        <f t="shared" si="30"/>
        <v>0</v>
      </c>
      <c r="O127" s="50">
        <v>1989</v>
      </c>
      <c r="Q127" s="50">
        <v>1989</v>
      </c>
      <c r="R127" t="s">
        <v>125</v>
      </c>
      <c r="S127" s="139">
        <v>266216017</v>
      </c>
      <c r="T127" s="139">
        <v>1837548531</v>
      </c>
      <c r="U127" s="139">
        <v>557717210</v>
      </c>
      <c r="V127" s="139">
        <v>2414728308</v>
      </c>
      <c r="W127" s="139">
        <v>3767732036</v>
      </c>
      <c r="Y127" s="135">
        <f t="shared" si="31"/>
        <v>0.10002549001126762</v>
      </c>
      <c r="Z127" s="135">
        <f t="shared" si="32"/>
        <v>0.69042311692598124</v>
      </c>
      <c r="AA127" s="135">
        <f t="shared" si="33"/>
        <v>0.20955139306275117</v>
      </c>
      <c r="AC127">
        <f t="shared" si="50"/>
        <v>0</v>
      </c>
      <c r="AD127">
        <f t="shared" si="50"/>
        <v>0</v>
      </c>
      <c r="AE127">
        <f t="shared" si="50"/>
        <v>0</v>
      </c>
      <c r="AF127">
        <f t="shared" si="50"/>
        <v>0</v>
      </c>
      <c r="AG127" s="150">
        <f t="shared" si="50"/>
        <v>1.6613196893854192</v>
      </c>
      <c r="AH127" s="151">
        <f t="shared" si="51"/>
        <v>1.8812105840881652</v>
      </c>
      <c r="AI127" s="151">
        <f t="shared" si="51"/>
        <v>2.0669590718267599</v>
      </c>
      <c r="AJ127" s="151">
        <f t="shared" si="51"/>
        <v>2.5352488247186211</v>
      </c>
      <c r="AK127" s="151">
        <f t="shared" si="51"/>
        <v>2.5687763978308191</v>
      </c>
      <c r="AL127" s="151">
        <f t="shared" si="51"/>
        <v>2.4150173094167022</v>
      </c>
      <c r="AM127" s="151">
        <f t="shared" si="52"/>
        <v>0.48057053068680733</v>
      </c>
      <c r="AN127" s="151">
        <f t="shared" si="52"/>
        <v>0.58277898933432326</v>
      </c>
      <c r="AO127" s="151">
        <f t="shared" si="52"/>
        <v>0.76684947192201292</v>
      </c>
      <c r="AP127" s="151">
        <f t="shared" si="52"/>
        <v>0.80791228923332292</v>
      </c>
      <c r="AQ127" s="151">
        <f t="shared" si="52"/>
        <v>0.8423201088029818</v>
      </c>
      <c r="AR127" s="167">
        <f t="shared" si="37"/>
        <v>0</v>
      </c>
      <c r="AS127" s="50">
        <v>1989</v>
      </c>
      <c r="AT127" s="170">
        <f t="shared" si="38"/>
        <v>2.3617811147749723</v>
      </c>
      <c r="AU127" s="170">
        <f t="shared" si="39"/>
        <v>2.649738061161083</v>
      </c>
      <c r="AV127" s="170">
        <f t="shared" si="40"/>
        <v>3.3020982966406338</v>
      </c>
      <c r="AW127" s="170">
        <f t="shared" si="41"/>
        <v>3.3766886870641422</v>
      </c>
      <c r="AX127" s="170">
        <f t="shared" si="42"/>
        <v>4.9186571076051031</v>
      </c>
      <c r="AY127" s="170">
        <f t="shared" si="43"/>
        <v>5.2174829531896743</v>
      </c>
      <c r="AZ127" s="170">
        <f t="shared" si="44"/>
        <v>0.94844290957602828</v>
      </c>
      <c r="BA127" s="170">
        <f t="shared" si="45"/>
        <v>-0.44483788209880526</v>
      </c>
      <c r="BB127" s="170">
        <f t="shared" si="46"/>
        <v>-1.5230121305873379</v>
      </c>
      <c r="BC127" s="170">
        <f t="shared" si="47"/>
        <v>-4.1980758500795581</v>
      </c>
      <c r="BD127" s="50">
        <v>1989</v>
      </c>
      <c r="BE127" s="170">
        <f t="shared" si="53"/>
        <v>5.2174829531896743</v>
      </c>
      <c r="BF127" s="170">
        <f t="shared" si="54"/>
        <v>-0.44483788209880526</v>
      </c>
      <c r="BG127" s="170">
        <f t="shared" si="55"/>
        <v>-4.1980758500795581</v>
      </c>
      <c r="BM127" s="50">
        <v>1989</v>
      </c>
      <c r="BN127" s="174">
        <f>'Spending 1870 on'!BI127</f>
        <v>0.25219306362773103</v>
      </c>
      <c r="BO127" s="174">
        <f>'Spending 1870 on'!BJ127</f>
        <v>0.3769838851002224</v>
      </c>
      <c r="BP127" s="174">
        <f t="shared" si="48"/>
        <v>1.4895550240309514</v>
      </c>
      <c r="BQ127" s="174">
        <f t="shared" si="49"/>
        <v>1.3981390044924862</v>
      </c>
    </row>
    <row r="128" spans="1:69">
      <c r="A128" s="50">
        <v>1990</v>
      </c>
      <c r="B128" t="s">
        <v>190</v>
      </c>
      <c r="C128" t="s">
        <v>94</v>
      </c>
      <c r="D128" s="127">
        <f>'Spending 1870 on'!BA128</f>
        <v>8.5147224672777497</v>
      </c>
      <c r="E128" s="127">
        <f>'Spending 1870 on'!BB128</f>
        <v>4.0293115772400903</v>
      </c>
      <c r="F128" s="127">
        <f>'Spending 1870 on'!BC128</f>
        <v>3.1811988463037686</v>
      </c>
      <c r="G128" s="127">
        <f>'Spending 1870 on'!BD128</f>
        <v>2.0534513159307179</v>
      </c>
      <c r="H128" s="127">
        <f>'Spending 1870 on'!BE128</f>
        <v>0.7905040567600734</v>
      </c>
      <c r="I128" s="127">
        <f>'Spending 1870 on'!BF128</f>
        <v>0</v>
      </c>
      <c r="K128" s="131">
        <f>'Spending 1870 on'!H128</f>
        <v>127982559.34978016</v>
      </c>
      <c r="L128" s="131">
        <f>'Spending 1870 on'!K128</f>
        <v>689220000</v>
      </c>
      <c r="M128" s="133">
        <f t="shared" si="29"/>
        <v>0.18569188263512398</v>
      </c>
      <c r="N128" s="136">
        <f t="shared" si="30"/>
        <v>0</v>
      </c>
      <c r="O128" s="50">
        <v>1990</v>
      </c>
      <c r="Q128" s="50">
        <v>1990</v>
      </c>
      <c r="R128" t="s">
        <v>125</v>
      </c>
      <c r="S128" s="139">
        <v>3368322617</v>
      </c>
      <c r="T128" s="139">
        <v>38253235966</v>
      </c>
      <c r="U128" s="139">
        <v>16401037620</v>
      </c>
      <c r="V128" s="139">
        <v>47617870266</v>
      </c>
      <c r="W128" s="139">
        <v>73561580787</v>
      </c>
      <c r="Y128" s="135">
        <f t="shared" si="31"/>
        <v>5.8051911452142918E-2</v>
      </c>
      <c r="Z128" s="135">
        <f t="shared" si="32"/>
        <v>0.65928170177297507</v>
      </c>
      <c r="AA128" s="135">
        <f t="shared" si="33"/>
        <v>0.28266638677488204</v>
      </c>
      <c r="AC128">
        <f t="shared" si="50"/>
        <v>0</v>
      </c>
      <c r="AD128">
        <f t="shared" si="50"/>
        <v>0</v>
      </c>
      <c r="AE128">
        <f t="shared" si="50"/>
        <v>0</v>
      </c>
      <c r="AF128">
        <f t="shared" si="50"/>
        <v>0</v>
      </c>
      <c r="AG128" s="150">
        <f t="shared" si="50"/>
        <v>1.0779768728115933</v>
      </c>
      <c r="AH128" s="151">
        <f t="shared" si="51"/>
        <v>2.0083689863694332</v>
      </c>
      <c r="AI128" s="151">
        <f t="shared" si="51"/>
        <v>2.2066729429783294</v>
      </c>
      <c r="AJ128" s="151">
        <f t="shared" si="51"/>
        <v>2.7066162370984217</v>
      </c>
      <c r="AK128" s="151">
        <f t="shared" si="51"/>
        <v>2.742410070386581</v>
      </c>
      <c r="AL128" s="151">
        <f t="shared" si="51"/>
        <v>2.5782578020784435</v>
      </c>
      <c r="AM128" s="151">
        <f t="shared" si="52"/>
        <v>0.72475487558415286</v>
      </c>
      <c r="AN128" s="151">
        <f t="shared" si="52"/>
        <v>0.87889682562187699</v>
      </c>
      <c r="AO128" s="151">
        <f t="shared" si="52"/>
        <v>1.1564959940850346</v>
      </c>
      <c r="AP128" s="151">
        <f t="shared" si="52"/>
        <v>1.2184233807041456</v>
      </c>
      <c r="AQ128" s="151">
        <f t="shared" si="52"/>
        <v>1.2703142757943855</v>
      </c>
      <c r="AR128" s="167">
        <f t="shared" si="37"/>
        <v>0</v>
      </c>
      <c r="AS128" s="50">
        <v>1990</v>
      </c>
      <c r="AT128" s="170">
        <f t="shared" si="38"/>
        <v>2.7331238619535858</v>
      </c>
      <c r="AU128" s="170">
        <f t="shared" si="39"/>
        <v>3.0855697686002062</v>
      </c>
      <c r="AV128" s="170">
        <f t="shared" si="40"/>
        <v>3.8631122311834565</v>
      </c>
      <c r="AW128" s="170">
        <f t="shared" si="41"/>
        <v>3.9608334510907266</v>
      </c>
      <c r="AX128" s="170">
        <f t="shared" si="42"/>
        <v>4.9265489506844222</v>
      </c>
      <c r="AY128" s="170">
        <f t="shared" si="43"/>
        <v>5.7815986053241639</v>
      </c>
      <c r="AZ128" s="170">
        <f t="shared" si="44"/>
        <v>0.94374180863988411</v>
      </c>
      <c r="BA128" s="170">
        <f t="shared" si="45"/>
        <v>-0.68191338487968789</v>
      </c>
      <c r="BB128" s="170">
        <f t="shared" si="46"/>
        <v>-1.9073821351600087</v>
      </c>
      <c r="BC128" s="170">
        <f t="shared" si="47"/>
        <v>-4.1360448939243488</v>
      </c>
      <c r="BD128" s="50">
        <v>1990</v>
      </c>
      <c r="BE128" s="170">
        <f t="shared" si="53"/>
        <v>5.7815986053241639</v>
      </c>
      <c r="BF128" s="170">
        <f t="shared" si="54"/>
        <v>-0.68191338487968789</v>
      </c>
      <c r="BG128" s="170">
        <f t="shared" si="55"/>
        <v>-4.1360448939243488</v>
      </c>
      <c r="BM128" s="50">
        <v>1990</v>
      </c>
      <c r="BN128" s="174">
        <f>'Spending 1870 on'!BI128</f>
        <v>0.24849250076855747</v>
      </c>
      <c r="BO128" s="174">
        <f>'Spending 1870 on'!BJ128</f>
        <v>0.37361157201883916</v>
      </c>
      <c r="BP128" s="174">
        <f t="shared" si="48"/>
        <v>1.2752797889009775</v>
      </c>
      <c r="BQ128" s="174">
        <f t="shared" si="49"/>
        <v>1.4134420634790317</v>
      </c>
    </row>
    <row r="129" spans="1:69">
      <c r="A129" s="50">
        <v>1991</v>
      </c>
      <c r="B129" t="s">
        <v>190</v>
      </c>
      <c r="C129" t="s">
        <v>94</v>
      </c>
      <c r="D129" s="127">
        <f>'Spending 1870 on'!BA129</f>
        <v>8.9671371683696126</v>
      </c>
      <c r="E129" s="127">
        <f>'Spending 1870 on'!BB129</f>
        <v>4.2470045381256831</v>
      </c>
      <c r="F129" s="127">
        <f>'Spending 1870 on'!BC129</f>
        <v>3.3679750248174924</v>
      </c>
      <c r="G129" s="127">
        <f>'Spending 1870 on'!BD129</f>
        <v>2.1841098275638986</v>
      </c>
      <c r="H129" s="127">
        <f>'Spending 1870 on'!BE129</f>
        <v>0.84763713660501927</v>
      </c>
      <c r="I129" s="127">
        <f>'Spending 1870 on'!BF129</f>
        <v>0</v>
      </c>
      <c r="K129" s="131">
        <f>'Spending 1870 on'!H129</f>
        <v>354814794.25126404</v>
      </c>
      <c r="L129" s="131">
        <f>'Spending 1870 on'!K129</f>
        <v>1809000000</v>
      </c>
      <c r="M129" s="133">
        <f t="shared" si="29"/>
        <v>0.19613863695481704</v>
      </c>
      <c r="N129" s="136">
        <f t="shared" si="30"/>
        <v>0</v>
      </c>
      <c r="O129" s="50">
        <v>1991</v>
      </c>
      <c r="Q129" s="50">
        <v>1991</v>
      </c>
      <c r="R129" t="s">
        <v>125</v>
      </c>
      <c r="S129" s="139">
        <v>10140749329</v>
      </c>
      <c r="T129" s="139">
        <v>97348390284</v>
      </c>
      <c r="U129" s="139">
        <v>55359126000</v>
      </c>
      <c r="V129" s="139">
        <v>163155185465</v>
      </c>
      <c r="W129" s="139">
        <v>232313765273</v>
      </c>
      <c r="Y129" s="135">
        <f t="shared" si="31"/>
        <v>6.2271153400546106E-2</v>
      </c>
      <c r="Z129" s="135">
        <f t="shared" si="32"/>
        <v>0.59778585861849542</v>
      </c>
      <c r="AA129" s="135">
        <f t="shared" si="33"/>
        <v>0.33994298798095851</v>
      </c>
      <c r="AC129">
        <f t="shared" si="50"/>
        <v>0</v>
      </c>
      <c r="AD129">
        <f t="shared" si="50"/>
        <v>0</v>
      </c>
      <c r="AE129">
        <f t="shared" si="50"/>
        <v>0</v>
      </c>
      <c r="AF129">
        <f t="shared" si="50"/>
        <v>0</v>
      </c>
      <c r="AG129" s="150">
        <f t="shared" si="50"/>
        <v>1.2213779149587434</v>
      </c>
      <c r="AH129" s="151">
        <f t="shared" si="51"/>
        <v>1.9234830107233525</v>
      </c>
      <c r="AI129" s="151">
        <f t="shared" si="51"/>
        <v>2.1134054274133049</v>
      </c>
      <c r="AJ129" s="151">
        <f t="shared" si="51"/>
        <v>2.5922180555167826</v>
      </c>
      <c r="AK129" s="151">
        <f t="shared" si="51"/>
        <v>2.6264990221547397</v>
      </c>
      <c r="AL129" s="151">
        <f t="shared" si="51"/>
        <v>2.4692848342214853</v>
      </c>
      <c r="AM129" s="151">
        <f t="shared" si="52"/>
        <v>0.92064733229980866</v>
      </c>
      <c r="AN129" s="151">
        <f t="shared" si="52"/>
        <v>1.1164519827802091</v>
      </c>
      <c r="AO129" s="151">
        <f t="shared" si="52"/>
        <v>1.4690828411628598</v>
      </c>
      <c r="AP129" s="151">
        <f t="shared" si="52"/>
        <v>1.5477484496435627</v>
      </c>
      <c r="AQ129" s="151">
        <f t="shared" si="52"/>
        <v>1.6136648246068543</v>
      </c>
      <c r="AR129" s="167">
        <f t="shared" si="37"/>
        <v>0</v>
      </c>
      <c r="AS129" s="50">
        <v>1991</v>
      </c>
      <c r="AT129" s="170">
        <f t="shared" si="38"/>
        <v>2.8441303430231613</v>
      </c>
      <c r="AU129" s="170">
        <f t="shared" si="39"/>
        <v>3.2298574101935138</v>
      </c>
      <c r="AV129" s="170">
        <f t="shared" si="40"/>
        <v>4.0613008966796427</v>
      </c>
      <c r="AW129" s="170">
        <f t="shared" si="41"/>
        <v>4.1742474717983029</v>
      </c>
      <c r="AX129" s="170">
        <f t="shared" si="42"/>
        <v>5.3043275737870825</v>
      </c>
      <c r="AY129" s="170">
        <f t="shared" si="43"/>
        <v>6.1230068253464509</v>
      </c>
      <c r="AZ129" s="170">
        <f t="shared" si="44"/>
        <v>1.0171471279321693</v>
      </c>
      <c r="BA129" s="170">
        <f t="shared" si="45"/>
        <v>-0.69332587186215022</v>
      </c>
      <c r="BB129" s="170">
        <f t="shared" si="46"/>
        <v>-1.9901376442344043</v>
      </c>
      <c r="BC129" s="170">
        <f t="shared" si="47"/>
        <v>-4.456690437182063</v>
      </c>
      <c r="BD129" s="50">
        <v>1991</v>
      </c>
      <c r="BE129" s="170">
        <f t="shared" si="53"/>
        <v>6.1230068253464509</v>
      </c>
      <c r="BF129" s="170">
        <f t="shared" si="54"/>
        <v>-0.69332587186215022</v>
      </c>
      <c r="BG129" s="170">
        <f t="shared" si="55"/>
        <v>-4.456690437182063</v>
      </c>
      <c r="BM129" s="50">
        <v>1991</v>
      </c>
      <c r="BN129" s="174">
        <f>'Spending 1870 on'!BI129</f>
        <v>0.25167560043024723</v>
      </c>
      <c r="BO129" s="174">
        <f>'Spending 1870 on'!BJ129</f>
        <v>0.37559088944212626</v>
      </c>
      <c r="BP129" s="174">
        <f t="shared" si="48"/>
        <v>1.3060661371147577</v>
      </c>
      <c r="BQ129" s="174">
        <f t="shared" si="49"/>
        <v>1.4279587806663927</v>
      </c>
    </row>
    <row r="130" spans="1:69">
      <c r="A130" s="50">
        <v>1992</v>
      </c>
      <c r="B130" t="s">
        <v>191</v>
      </c>
      <c r="C130" t="s">
        <v>94</v>
      </c>
      <c r="D130" s="127">
        <f>'Spending 1870 on'!BA130</f>
        <v>9.0802569265264772</v>
      </c>
      <c r="E130" s="127">
        <f>'Spending 1870 on'!BB130</f>
        <v>4.2997974574947229</v>
      </c>
      <c r="F130" s="127">
        <f>'Spending 1870 on'!BC130</f>
        <v>3.3942880352054292</v>
      </c>
      <c r="G130" s="127">
        <f>'Spending 1870 on'!BD130</f>
        <v>2.1900451868881499</v>
      </c>
      <c r="H130" s="127">
        <f>'Spending 1870 on'!BE130</f>
        <v>0.84272229895534512</v>
      </c>
      <c r="I130" s="127">
        <f>'Spending 1870 on'!BF130</f>
        <v>0</v>
      </c>
      <c r="K130" s="131">
        <f>'Spending 1870 on'!H130</f>
        <v>44890833.888850935</v>
      </c>
      <c r="L130" s="131">
        <f>'Spending 1870 on'!K130</f>
        <v>226640000</v>
      </c>
      <c r="M130" s="133">
        <f t="shared" si="29"/>
        <v>0.19807109905070128</v>
      </c>
      <c r="N130" s="136">
        <f t="shared" si="30"/>
        <v>0</v>
      </c>
      <c r="O130" s="50">
        <v>1992</v>
      </c>
      <c r="Q130" s="50">
        <v>1992</v>
      </c>
      <c r="R130" t="s">
        <v>125</v>
      </c>
      <c r="S130" s="139">
        <v>2526307</v>
      </c>
      <c r="T130" s="139">
        <v>17756044</v>
      </c>
      <c r="U130" s="139">
        <v>7960498</v>
      </c>
      <c r="V130" s="139">
        <v>23632707</v>
      </c>
      <c r="W130" s="139">
        <v>33667724</v>
      </c>
      <c r="Y130" s="135">
        <f t="shared" si="31"/>
        <v>8.9449439042073975E-2</v>
      </c>
      <c r="Z130" s="135">
        <f t="shared" si="32"/>
        <v>0.62869167342147392</v>
      </c>
      <c r="AA130" s="135">
        <f t="shared" si="33"/>
        <v>0.28185888753645216</v>
      </c>
      <c r="AC130">
        <f t="shared" si="50"/>
        <v>0</v>
      </c>
      <c r="AD130">
        <f t="shared" si="50"/>
        <v>0</v>
      </c>
      <c r="AE130">
        <f t="shared" si="50"/>
        <v>0</v>
      </c>
      <c r="AF130">
        <f t="shared" si="50"/>
        <v>0</v>
      </c>
      <c r="AG130" s="150">
        <f t="shared" si="50"/>
        <v>1.77173487005323</v>
      </c>
      <c r="AH130" s="151">
        <f t="shared" si="51"/>
        <v>2.042858964185724</v>
      </c>
      <c r="AI130" s="151">
        <f t="shared" si="51"/>
        <v>2.244568420038406</v>
      </c>
      <c r="AJ130" s="151">
        <f t="shared" si="51"/>
        <v>2.7530973043765465</v>
      </c>
      <c r="AK130" s="151">
        <f t="shared" si="51"/>
        <v>2.7895058297479074</v>
      </c>
      <c r="AL130" s="151">
        <f t="shared" si="51"/>
        <v>2.622534553513006</v>
      </c>
      <c r="AM130" s="151">
        <f t="shared" si="52"/>
        <v>0.77086247252039186</v>
      </c>
      <c r="AN130" s="151">
        <f t="shared" si="52"/>
        <v>0.93481065517928597</v>
      </c>
      <c r="AO130" s="151">
        <f t="shared" si="52"/>
        <v>1.2300701816483388</v>
      </c>
      <c r="AP130" s="151">
        <f t="shared" si="52"/>
        <v>1.2959372768195963</v>
      </c>
      <c r="AQ130" s="151">
        <f t="shared" si="52"/>
        <v>1.3511293769876953</v>
      </c>
      <c r="AR130" s="167">
        <f t="shared" si="37"/>
        <v>0</v>
      </c>
      <c r="AS130" s="50">
        <v>1992</v>
      </c>
      <c r="AT130" s="170">
        <f t="shared" si="38"/>
        <v>2.8137214367061159</v>
      </c>
      <c r="AU130" s="170">
        <f t="shared" si="39"/>
        <v>3.179379075217692</v>
      </c>
      <c r="AV130" s="170">
        <f t="shared" si="40"/>
        <v>3.9831674860248851</v>
      </c>
      <c r="AW130" s="170">
        <f t="shared" si="41"/>
        <v>4.0854431065675039</v>
      </c>
      <c r="AX130" s="170">
        <f t="shared" si="42"/>
        <v>5.7453988005539314</v>
      </c>
      <c r="AY130" s="170">
        <f t="shared" si="43"/>
        <v>6.2665354898203613</v>
      </c>
      <c r="AZ130" s="170">
        <f t="shared" si="44"/>
        <v>1.1204183822770308</v>
      </c>
      <c r="BA130" s="170">
        <f t="shared" si="45"/>
        <v>-0.58887945081945592</v>
      </c>
      <c r="BB130" s="170">
        <f t="shared" si="46"/>
        <v>-1.895397919679354</v>
      </c>
      <c r="BC130" s="170">
        <f t="shared" si="47"/>
        <v>-4.9026765015985863</v>
      </c>
      <c r="BD130" s="50">
        <v>1992</v>
      </c>
      <c r="BE130" s="170">
        <f t="shared" si="53"/>
        <v>6.2665354898203613</v>
      </c>
      <c r="BF130" s="170">
        <f t="shared" si="54"/>
        <v>-0.58887945081945592</v>
      </c>
      <c r="BG130" s="170">
        <f t="shared" si="55"/>
        <v>-4.9026765015985863</v>
      </c>
      <c r="BM130" s="50">
        <v>1992</v>
      </c>
      <c r="BN130" s="174">
        <f>'Spending 1870 on'!BI130</f>
        <v>0.2482766018130049</v>
      </c>
      <c r="BO130" s="174">
        <f>'Spending 1870 on'!BJ130</f>
        <v>0.37380969092290495</v>
      </c>
      <c r="BP130" s="174">
        <f t="shared" si="48"/>
        <v>1.4424195871029553</v>
      </c>
      <c r="BQ130" s="174">
        <f t="shared" si="49"/>
        <v>1.4156225396241717</v>
      </c>
    </row>
    <row r="131" spans="1:69">
      <c r="A131" s="50">
        <v>1993</v>
      </c>
      <c r="B131" t="s">
        <v>202</v>
      </c>
      <c r="C131" t="s">
        <v>94</v>
      </c>
      <c r="D131" s="127">
        <f>'Spending 1870 on'!BA131</f>
        <v>9.1131129113699174</v>
      </c>
      <c r="E131" s="127">
        <f>'Spending 1870 on'!BB131</f>
        <v>4.4536203592746624</v>
      </c>
      <c r="F131" s="127">
        <f>'Spending 1870 on'!BC131</f>
        <v>3.5302979040782216</v>
      </c>
      <c r="G131" s="127">
        <f>'Spending 1870 on'!BD131</f>
        <v>2.2856233693911183</v>
      </c>
      <c r="H131" s="127">
        <f>'Spending 1870 on'!BE131</f>
        <v>0.90391909785783287</v>
      </c>
      <c r="I131" s="127">
        <f>'Spending 1870 on'!BF131</f>
        <v>0</v>
      </c>
      <c r="K131" s="131">
        <f>'Spending 1870 on'!H131</f>
        <v>47978.756934630568</v>
      </c>
      <c r="L131" s="131">
        <f>'Spending 1870 on'!K131</f>
        <v>236504.98</v>
      </c>
      <c r="M131" s="133">
        <f t="shared" si="29"/>
        <v>0.20286573641971753</v>
      </c>
      <c r="N131" s="136">
        <f t="shared" si="30"/>
        <v>0</v>
      </c>
      <c r="O131" s="50">
        <v>1993</v>
      </c>
      <c r="Q131" s="50">
        <v>1993</v>
      </c>
      <c r="R131" t="s">
        <v>125</v>
      </c>
      <c r="S131" s="139">
        <v>4272324</v>
      </c>
      <c r="T131" s="139">
        <v>21111526</v>
      </c>
      <c r="U131" s="139">
        <v>11417139</v>
      </c>
      <c r="V131" s="139">
        <v>26241228</v>
      </c>
      <c r="W131" s="139">
        <v>40163025</v>
      </c>
      <c r="Y131" s="135">
        <f t="shared" si="31"/>
        <v>0.11609264087984157</v>
      </c>
      <c r="Z131" s="135">
        <f t="shared" si="32"/>
        <v>0.5736673544289802</v>
      </c>
      <c r="AA131" s="135">
        <f t="shared" si="33"/>
        <v>0.31024000469117829</v>
      </c>
      <c r="AC131">
        <f t="shared" si="50"/>
        <v>0</v>
      </c>
      <c r="AD131">
        <f t="shared" si="50"/>
        <v>0</v>
      </c>
      <c r="AE131">
        <f t="shared" si="50"/>
        <v>0</v>
      </c>
      <c r="AF131">
        <f t="shared" si="50"/>
        <v>0</v>
      </c>
      <c r="AG131" s="150">
        <f t="shared" si="50"/>
        <v>2.3551219084998865</v>
      </c>
      <c r="AH131" s="151">
        <f t="shared" si="51"/>
        <v>1.9091867116174677</v>
      </c>
      <c r="AI131" s="151">
        <f t="shared" si="51"/>
        <v>2.0976975287971698</v>
      </c>
      <c r="AJ131" s="151">
        <f t="shared" si="51"/>
        <v>2.5729513791475398</v>
      </c>
      <c r="AK131" s="151">
        <f t="shared" si="51"/>
        <v>2.60697755229371</v>
      </c>
      <c r="AL131" s="151">
        <f t="shared" si="51"/>
        <v>2.4509318597627296</v>
      </c>
      <c r="AM131" s="151">
        <f t="shared" si="52"/>
        <v>0.86902157543022052</v>
      </c>
      <c r="AN131" s="151">
        <f t="shared" si="52"/>
        <v>1.0538463827882993</v>
      </c>
      <c r="AO131" s="151">
        <f t="shared" si="52"/>
        <v>1.3867032904724772</v>
      </c>
      <c r="AP131" s="151">
        <f t="shared" si="52"/>
        <v>1.4609576858480728</v>
      </c>
      <c r="AQ131" s="151">
        <f t="shared" si="52"/>
        <v>1.5231777673141804</v>
      </c>
      <c r="AR131" s="167">
        <f t="shared" si="37"/>
        <v>0</v>
      </c>
      <c r="AS131" s="50">
        <v>1993</v>
      </c>
      <c r="AT131" s="170">
        <f t="shared" si="38"/>
        <v>2.7782082870476881</v>
      </c>
      <c r="AU131" s="170">
        <f t="shared" si="39"/>
        <v>3.1515439115854691</v>
      </c>
      <c r="AV131" s="170">
        <f t="shared" si="40"/>
        <v>3.9596546696200168</v>
      </c>
      <c r="AW131" s="170">
        <f t="shared" si="41"/>
        <v>4.067935238141783</v>
      </c>
      <c r="AX131" s="170">
        <f t="shared" si="42"/>
        <v>6.3292315355767972</v>
      </c>
      <c r="AY131" s="170">
        <f t="shared" si="43"/>
        <v>6.3349046243222293</v>
      </c>
      <c r="AZ131" s="170">
        <f t="shared" si="44"/>
        <v>1.3020764476891933</v>
      </c>
      <c r="BA131" s="170">
        <f t="shared" si="45"/>
        <v>-0.42935676554179514</v>
      </c>
      <c r="BB131" s="170">
        <f t="shared" si="46"/>
        <v>-1.7823118687506647</v>
      </c>
      <c r="BC131" s="170">
        <f t="shared" si="47"/>
        <v>-5.4253124377189641</v>
      </c>
      <c r="BD131" s="50">
        <v>1993</v>
      </c>
      <c r="BE131" s="170">
        <f t="shared" si="53"/>
        <v>6.3349046243222293</v>
      </c>
      <c r="BF131" s="170">
        <f t="shared" si="54"/>
        <v>-0.42935676554179514</v>
      </c>
      <c r="BG131" s="170">
        <f t="shared" si="55"/>
        <v>-5.4253124377189641</v>
      </c>
      <c r="BM131" s="50">
        <v>1993</v>
      </c>
      <c r="BN131" s="174">
        <f>'Spending 1870 on'!BI131</f>
        <v>0.25604612483655276</v>
      </c>
      <c r="BO131" s="174">
        <f>'Spending 1870 on'!BJ131</f>
        <v>0.38738660855103285</v>
      </c>
      <c r="BP131" s="174">
        <f t="shared" si="48"/>
        <v>1.5984301823431926</v>
      </c>
      <c r="BQ131" s="174">
        <f t="shared" si="49"/>
        <v>1.4252547903194881</v>
      </c>
    </row>
    <row r="132" spans="1:69">
      <c r="A132" s="50">
        <v>1994</v>
      </c>
      <c r="B132" t="s">
        <v>202</v>
      </c>
      <c r="C132" t="s">
        <v>94</v>
      </c>
      <c r="D132" s="127">
        <f>'Spending 1870 on'!BA132</f>
        <v>9.4724761341412922</v>
      </c>
      <c r="E132" s="127">
        <f>'Spending 1870 on'!BB132</f>
        <v>4.6126226729524458</v>
      </c>
      <c r="F132" s="127">
        <f>'Spending 1870 on'!BC132</f>
        <v>3.6492929005198222</v>
      </c>
      <c r="G132" s="127">
        <f>'Spending 1870 on'!BD132</f>
        <v>2.3593212642131682</v>
      </c>
      <c r="H132" s="127">
        <f>'Spending 1870 on'!BE132</f>
        <v>0.92911722231194482</v>
      </c>
      <c r="I132" s="127">
        <f>'Spending 1870 on'!BF132</f>
        <v>0</v>
      </c>
      <c r="K132" s="131">
        <f>'Spending 1870 on'!H132</f>
        <v>54121.165432430229</v>
      </c>
      <c r="L132" s="131">
        <f>'Spending 1870 on'!K132</f>
        <v>257439.959</v>
      </c>
      <c r="M132" s="133">
        <f t="shared" si="29"/>
        <v>0.21022830194138675</v>
      </c>
      <c r="N132" s="136">
        <f t="shared" si="30"/>
        <v>0</v>
      </c>
      <c r="O132" s="50">
        <v>1994</v>
      </c>
      <c r="Q132" s="50">
        <v>1994</v>
      </c>
      <c r="R132" t="s">
        <v>125</v>
      </c>
      <c r="S132" s="139">
        <v>5821590</v>
      </c>
      <c r="T132" s="139">
        <v>22616543</v>
      </c>
      <c r="U132" s="139">
        <v>16810060</v>
      </c>
      <c r="V132" s="139">
        <v>28402282</v>
      </c>
      <c r="W132" s="139">
        <v>48052186</v>
      </c>
      <c r="Y132" s="135">
        <f t="shared" si="31"/>
        <v>0.12865906048447062</v>
      </c>
      <c r="Z132" s="135">
        <f t="shared" si="32"/>
        <v>0.4998330651568782</v>
      </c>
      <c r="AA132" s="135">
        <f t="shared" si="33"/>
        <v>0.37150787435865118</v>
      </c>
      <c r="AC132">
        <f t="shared" si="50"/>
        <v>0</v>
      </c>
      <c r="AD132">
        <f t="shared" si="50"/>
        <v>0</v>
      </c>
      <c r="AE132">
        <f t="shared" si="50"/>
        <v>0</v>
      </c>
      <c r="AF132">
        <f t="shared" si="50"/>
        <v>0</v>
      </c>
      <c r="AG132" s="150">
        <f t="shared" si="50"/>
        <v>2.7047775815024431</v>
      </c>
      <c r="AH132" s="151">
        <f t="shared" si="51"/>
        <v>1.7238351405225332</v>
      </c>
      <c r="AI132" s="151">
        <f t="shared" si="51"/>
        <v>1.8940445648002042</v>
      </c>
      <c r="AJ132" s="151">
        <f t="shared" si="51"/>
        <v>2.3231588483416643</v>
      </c>
      <c r="AK132" s="151">
        <f t="shared" si="51"/>
        <v>2.3538816229188968</v>
      </c>
      <c r="AL132" s="151">
        <f t="shared" si="51"/>
        <v>2.2129854776256042</v>
      </c>
      <c r="AM132" s="151">
        <f t="shared" si="52"/>
        <v>1.0784084063141202</v>
      </c>
      <c r="AN132" s="151">
        <f t="shared" si="52"/>
        <v>1.3077659177794321</v>
      </c>
      <c r="AO132" s="151">
        <f t="shared" si="52"/>
        <v>1.7208231967873036</v>
      </c>
      <c r="AP132" s="151">
        <f t="shared" si="52"/>
        <v>1.8129688539755862</v>
      </c>
      <c r="AQ132" s="151">
        <f t="shared" si="52"/>
        <v>1.8901805835708865</v>
      </c>
      <c r="AR132" s="167">
        <f t="shared" si="37"/>
        <v>0</v>
      </c>
      <c r="AS132" s="50">
        <v>1994</v>
      </c>
      <c r="AT132" s="170">
        <f t="shared" si="38"/>
        <v>2.8022435468366531</v>
      </c>
      <c r="AU132" s="170">
        <f t="shared" si="39"/>
        <v>3.2018104825796363</v>
      </c>
      <c r="AV132" s="170">
        <f t="shared" si="40"/>
        <v>4.0439820451289679</v>
      </c>
      <c r="AW132" s="170">
        <f t="shared" si="41"/>
        <v>4.1668504768944832</v>
      </c>
      <c r="AX132" s="170">
        <f t="shared" si="42"/>
        <v>6.8079436426989339</v>
      </c>
      <c r="AY132" s="170">
        <f t="shared" si="43"/>
        <v>6.6702325873046391</v>
      </c>
      <c r="AZ132" s="170">
        <f t="shared" si="44"/>
        <v>1.4108121903728095</v>
      </c>
      <c r="BA132" s="170">
        <f t="shared" si="45"/>
        <v>-0.39468914460914561</v>
      </c>
      <c r="BB132" s="170">
        <f t="shared" si="46"/>
        <v>-1.8075292126813149</v>
      </c>
      <c r="BC132" s="170">
        <f t="shared" si="47"/>
        <v>-5.8788264203869893</v>
      </c>
      <c r="BD132" s="50">
        <v>1994</v>
      </c>
      <c r="BE132" s="170">
        <f t="shared" si="53"/>
        <v>6.6702325873046391</v>
      </c>
      <c r="BF132" s="170">
        <f t="shared" si="54"/>
        <v>-0.39468914460914561</v>
      </c>
      <c r="BG132" s="170">
        <f t="shared" si="55"/>
        <v>-5.8788264203869893</v>
      </c>
      <c r="BM132" s="50">
        <v>1994</v>
      </c>
      <c r="BN132" s="174">
        <f>'Spending 1870 on'!BI132</f>
        <v>0.25460198664228817</v>
      </c>
      <c r="BO132" s="174">
        <f>'Spending 1870 on'!BJ132</f>
        <v>0.38525226655011691</v>
      </c>
      <c r="BP132" s="174">
        <f t="shared" si="48"/>
        <v>1.6834752396834194</v>
      </c>
      <c r="BQ132" s="174">
        <f t="shared" si="49"/>
        <v>1.4431229754080677</v>
      </c>
    </row>
    <row r="133" spans="1:69">
      <c r="A133" s="50">
        <v>1995</v>
      </c>
      <c r="B133" t="s">
        <v>202</v>
      </c>
      <c r="C133" t="s">
        <v>94</v>
      </c>
      <c r="D133" s="127">
        <f>'Spending 1870 on'!BA133</f>
        <v>9.6024440068888524</v>
      </c>
      <c r="E133" s="127">
        <f>'Spending 1870 on'!BB133</f>
        <v>4.6615983224319741</v>
      </c>
      <c r="F133" s="127">
        <f>'Spending 1870 on'!BC133</f>
        <v>3.6749750896913174</v>
      </c>
      <c r="G133" s="127">
        <f>'Spending 1870 on'!BD133</f>
        <v>2.3665537190022485</v>
      </c>
      <c r="H133" s="127">
        <f>'Spending 1870 on'!BE133</f>
        <v>0.9240756669810205</v>
      </c>
      <c r="I133" s="127">
        <f>'Spending 1870 on'!BF133</f>
        <v>0</v>
      </c>
      <c r="K133" s="131">
        <f>'Spending 1870 on'!H133</f>
        <v>54779.257829771937</v>
      </c>
      <c r="L133" s="131">
        <f>'Spending 1870 on'!K133</f>
        <v>258031.88500000001</v>
      </c>
      <c r="M133" s="133">
        <f t="shared" si="29"/>
        <v>0.21229646804995411</v>
      </c>
      <c r="N133" s="136">
        <f t="shared" si="30"/>
        <v>0</v>
      </c>
      <c r="O133" s="50">
        <v>1995</v>
      </c>
      <c r="Q133" s="50">
        <v>1995</v>
      </c>
      <c r="R133" t="s">
        <v>125</v>
      </c>
      <c r="S133" s="139">
        <v>6238518</v>
      </c>
      <c r="T133" s="139">
        <v>21687516</v>
      </c>
      <c r="U133" s="139">
        <v>16649772</v>
      </c>
      <c r="V133" s="139">
        <v>29740428</v>
      </c>
      <c r="W133" s="139">
        <v>48308554</v>
      </c>
      <c r="Y133" s="135">
        <f t="shared" si="31"/>
        <v>0.13995300500006663</v>
      </c>
      <c r="Z133" s="135">
        <f t="shared" si="32"/>
        <v>0.48653110164738245</v>
      </c>
      <c r="AA133" s="135">
        <f t="shared" si="33"/>
        <v>0.37351589335255092</v>
      </c>
      <c r="AC133">
        <f t="shared" si="50"/>
        <v>0</v>
      </c>
      <c r="AD133">
        <f t="shared" si="50"/>
        <v>0</v>
      </c>
      <c r="AE133">
        <f t="shared" si="50"/>
        <v>0</v>
      </c>
      <c r="AF133">
        <f t="shared" si="50"/>
        <v>0</v>
      </c>
      <c r="AG133" s="150">
        <f t="shared" si="50"/>
        <v>2.9711528654491715</v>
      </c>
      <c r="AH133" s="151">
        <f t="shared" si="51"/>
        <v>1.6944663223385292</v>
      </c>
      <c r="AI133" s="151">
        <f t="shared" si="51"/>
        <v>1.8617759045621047</v>
      </c>
      <c r="AJ133" s="151">
        <f t="shared" si="51"/>
        <v>2.2835794081587562</v>
      </c>
      <c r="AK133" s="151">
        <f t="shared" si="51"/>
        <v>2.3137787616967862</v>
      </c>
      <c r="AL133" s="151">
        <f t="shared" si="51"/>
        <v>2.1752830508630736</v>
      </c>
      <c r="AM133" s="151">
        <f t="shared" si="52"/>
        <v>1.0949036757962149</v>
      </c>
      <c r="AN133" s="151">
        <f t="shared" si="52"/>
        <v>1.3277694258260739</v>
      </c>
      <c r="AO133" s="151">
        <f t="shared" si="52"/>
        <v>1.7471448038851789</v>
      </c>
      <c r="AP133" s="151">
        <f t="shared" si="52"/>
        <v>1.8406999154490267</v>
      </c>
      <c r="AQ133" s="151">
        <f t="shared" si="52"/>
        <v>1.9190926709704936</v>
      </c>
      <c r="AR133" s="167">
        <f t="shared" si="37"/>
        <v>0</v>
      </c>
      <c r="AS133" s="50">
        <v>1995</v>
      </c>
      <c r="AT133" s="170">
        <f t="shared" si="38"/>
        <v>2.7893699981347444</v>
      </c>
      <c r="AU133" s="170">
        <f t="shared" si="39"/>
        <v>3.1895453303881789</v>
      </c>
      <c r="AV133" s="170">
        <f t="shared" si="40"/>
        <v>4.0307242120439355</v>
      </c>
      <c r="AW133" s="170">
        <f t="shared" si="41"/>
        <v>4.1544786771458124</v>
      </c>
      <c r="AX133" s="170">
        <f t="shared" si="42"/>
        <v>7.0655285872827385</v>
      </c>
      <c r="AY133" s="170">
        <f t="shared" si="43"/>
        <v>6.813074008754108</v>
      </c>
      <c r="AZ133" s="170">
        <f t="shared" si="44"/>
        <v>1.4720529920437952</v>
      </c>
      <c r="BA133" s="170">
        <f t="shared" si="45"/>
        <v>-0.35574912235261813</v>
      </c>
      <c r="BB133" s="170">
        <f t="shared" si="46"/>
        <v>-1.7879249581435639</v>
      </c>
      <c r="BC133" s="170">
        <f t="shared" si="47"/>
        <v>-6.1414529203017176</v>
      </c>
      <c r="BD133" s="50">
        <v>1995</v>
      </c>
      <c r="BE133" s="170">
        <f t="shared" si="53"/>
        <v>6.813074008754108</v>
      </c>
      <c r="BF133" s="170">
        <f t="shared" si="54"/>
        <v>-0.35574912235261813</v>
      </c>
      <c r="BG133" s="170">
        <f t="shared" si="55"/>
        <v>-6.1414529203017176</v>
      </c>
      <c r="BM133" s="50">
        <v>1995</v>
      </c>
      <c r="BN133" s="174">
        <f>'Spending 1870 on'!BI133</f>
        <v>0.25145086549651663</v>
      </c>
      <c r="BO133" s="174">
        <f>'Spending 1870 on'!BJ133</f>
        <v>0.38271247268454445</v>
      </c>
      <c r="BP133" s="174">
        <f t="shared" si="48"/>
        <v>1.7529178915716208</v>
      </c>
      <c r="BQ133" s="174">
        <f t="shared" si="49"/>
        <v>1.4450303167881229</v>
      </c>
    </row>
    <row r="134" spans="1:69">
      <c r="A134" s="50">
        <v>1996</v>
      </c>
      <c r="B134" t="s">
        <v>202</v>
      </c>
      <c r="C134" t="s">
        <v>94</v>
      </c>
      <c r="D134" s="127">
        <f>'Spending 1870 on'!BA134</f>
        <v>9.1024600412611179</v>
      </c>
      <c r="E134" s="127">
        <f>'Spending 1870 on'!BB134</f>
        <v>4.4106680477006188</v>
      </c>
      <c r="F134" s="127">
        <f>'Spending 1870 on'!BC134</f>
        <v>3.4795880249168252</v>
      </c>
      <c r="G134" s="127">
        <f>'Spending 1870 on'!BD134</f>
        <v>2.2415577727769671</v>
      </c>
      <c r="H134" s="127">
        <f>'Spending 1870 on'!BE134</f>
        <v>0.87436323909233615</v>
      </c>
      <c r="I134" s="127">
        <f>'Spending 1870 on'!BF134</f>
        <v>0</v>
      </c>
      <c r="K134" s="131">
        <f>'Spending 1870 on'!H134</f>
        <v>54725.607274820955</v>
      </c>
      <c r="L134" s="131">
        <f>'Spending 1870 on'!K134</f>
        <v>272149.75799999997</v>
      </c>
      <c r="M134" s="133">
        <f t="shared" si="29"/>
        <v>0.20108637125747861</v>
      </c>
      <c r="N134" s="136">
        <f t="shared" si="30"/>
        <v>0</v>
      </c>
      <c r="O134" s="50">
        <v>1996</v>
      </c>
      <c r="Q134" s="50">
        <v>1996</v>
      </c>
      <c r="R134" t="s">
        <v>125</v>
      </c>
      <c r="S134" s="139">
        <v>6801627</v>
      </c>
      <c r="T134" s="139">
        <v>23075084</v>
      </c>
      <c r="U134" s="139">
        <v>16073094</v>
      </c>
      <c r="V134" s="139">
        <v>30644095</v>
      </c>
      <c r="W134" s="139">
        <v>49026650</v>
      </c>
      <c r="Y134" s="135">
        <f t="shared" si="31"/>
        <v>0.1480229785523573</v>
      </c>
      <c r="Z134" s="135">
        <f t="shared" si="32"/>
        <v>0.50218023776161835</v>
      </c>
      <c r="AA134" s="135">
        <f t="shared" si="33"/>
        <v>0.34979678368602435</v>
      </c>
      <c r="AC134">
        <f t="shared" si="50"/>
        <v>0</v>
      </c>
      <c r="AD134">
        <f t="shared" si="50"/>
        <v>0</v>
      </c>
      <c r="AE134">
        <f t="shared" si="50"/>
        <v>0</v>
      </c>
      <c r="AF134">
        <f t="shared" si="50"/>
        <v>0</v>
      </c>
      <c r="AG134" s="150">
        <f t="shared" si="50"/>
        <v>2.9765403619817112</v>
      </c>
      <c r="AH134" s="151">
        <f t="shared" si="51"/>
        <v>1.6566158788879264</v>
      </c>
      <c r="AI134" s="151">
        <f t="shared" si="51"/>
        <v>1.8201881535018956</v>
      </c>
      <c r="AJ134" s="151">
        <f t="shared" si="51"/>
        <v>2.2325695461662285</v>
      </c>
      <c r="AK134" s="151">
        <f t="shared" si="51"/>
        <v>2.2620943162626954</v>
      </c>
      <c r="AL134" s="151">
        <f t="shared" si="51"/>
        <v>2.1266922780514212</v>
      </c>
      <c r="AM134" s="151">
        <f t="shared" si="52"/>
        <v>0.97123093707191133</v>
      </c>
      <c r="AN134" s="151">
        <f t="shared" si="52"/>
        <v>1.1777937842091124</v>
      </c>
      <c r="AO134" s="151">
        <f t="shared" si="52"/>
        <v>1.5497994230805276</v>
      </c>
      <c r="AP134" s="151">
        <f t="shared" si="52"/>
        <v>1.6327871969647891</v>
      </c>
      <c r="AQ134" s="151">
        <f t="shared" si="52"/>
        <v>1.7023252495696415</v>
      </c>
      <c r="AR134" s="167">
        <f t="shared" si="37"/>
        <v>0</v>
      </c>
      <c r="AS134" s="50">
        <v>1996</v>
      </c>
      <c r="AT134" s="170">
        <f t="shared" si="38"/>
        <v>2.6278468159598378</v>
      </c>
      <c r="AU134" s="170">
        <f t="shared" si="39"/>
        <v>2.9979819377110077</v>
      </c>
      <c r="AV134" s="170">
        <f t="shared" si="40"/>
        <v>3.7823689692467561</v>
      </c>
      <c r="AW134" s="170">
        <f t="shared" si="41"/>
        <v>3.8948815132274843</v>
      </c>
      <c r="AX134" s="170">
        <f t="shared" si="42"/>
        <v>6.805557889602774</v>
      </c>
      <c r="AY134" s="170">
        <f t="shared" si="43"/>
        <v>6.4746132253012796</v>
      </c>
      <c r="AZ134" s="170">
        <f t="shared" si="44"/>
        <v>1.4126861099896111</v>
      </c>
      <c r="BA134" s="170">
        <f t="shared" si="45"/>
        <v>-0.30278094432993097</v>
      </c>
      <c r="BB134" s="170">
        <f t="shared" si="46"/>
        <v>-1.6533237404505172</v>
      </c>
      <c r="BC134" s="170">
        <f t="shared" si="47"/>
        <v>-5.931194650510438</v>
      </c>
      <c r="BD134" s="50">
        <v>1996</v>
      </c>
      <c r="BE134" s="170">
        <f t="shared" si="53"/>
        <v>6.4746132253012796</v>
      </c>
      <c r="BF134" s="170">
        <f t="shared" si="54"/>
        <v>-0.30278094432993097</v>
      </c>
      <c r="BG134" s="170">
        <f t="shared" si="55"/>
        <v>-5.931194650510438</v>
      </c>
      <c r="BM134" s="50">
        <v>1996</v>
      </c>
      <c r="BN134" s="174">
        <f>'Spending 1870 on'!BI134</f>
        <v>0.25128355219961324</v>
      </c>
      <c r="BO134" s="174">
        <f>'Spending 1870 on'!BJ134</f>
        <v>0.38226897005248911</v>
      </c>
      <c r="BP134" s="174">
        <f t="shared" si="48"/>
        <v>1.7992845079199331</v>
      </c>
      <c r="BQ134" s="174">
        <f t="shared" si="49"/>
        <v>1.4393414967246565</v>
      </c>
    </row>
    <row r="135" spans="1:69">
      <c r="A135" s="50">
        <v>1997</v>
      </c>
      <c r="B135" t="s">
        <v>202</v>
      </c>
      <c r="C135" t="s">
        <v>94</v>
      </c>
      <c r="D135" s="127">
        <f>'Spending 1870 on'!BA135</f>
        <v>8.877445678340532</v>
      </c>
      <c r="E135" s="127">
        <f>'Spending 1870 on'!BB135</f>
        <v>4.3736817014522984</v>
      </c>
      <c r="F135" s="127">
        <f>'Spending 1870 on'!BC135</f>
        <v>3.4534896237124011</v>
      </c>
      <c r="G135" s="127">
        <f>'Spending 1870 on'!BD135</f>
        <v>2.2244358000547555</v>
      </c>
      <c r="H135" s="127">
        <f>'Spending 1870 on'!BE135</f>
        <v>0.87703146440259316</v>
      </c>
      <c r="I135" s="127">
        <f>'Spending 1870 on'!BF135</f>
        <v>0</v>
      </c>
      <c r="K135" s="131">
        <f>'Spending 1870 on'!H135</f>
        <v>58003.875964828876</v>
      </c>
      <c r="L135" s="131">
        <f>'Spending 1870 on'!K135</f>
        <v>292858.87699999998</v>
      </c>
      <c r="M135" s="133">
        <f t="shared" si="29"/>
        <v>0.19806084267962579</v>
      </c>
      <c r="N135" s="136">
        <f t="shared" si="30"/>
        <v>0</v>
      </c>
      <c r="O135" s="50">
        <v>1997</v>
      </c>
      <c r="Q135" s="50">
        <v>1997</v>
      </c>
      <c r="R135" t="s">
        <v>125</v>
      </c>
      <c r="S135" s="139">
        <v>8333779</v>
      </c>
      <c r="T135" s="139">
        <v>25227800</v>
      </c>
      <c r="U135" s="139">
        <v>17523418</v>
      </c>
      <c r="V135" s="139">
        <v>35157996</v>
      </c>
      <c r="W135" s="139">
        <v>55534241</v>
      </c>
      <c r="Y135" s="135">
        <f t="shared" si="31"/>
        <v>0.1631355483881109</v>
      </c>
      <c r="Z135" s="135">
        <f t="shared" si="32"/>
        <v>0.493839707967488</v>
      </c>
      <c r="AA135" s="135">
        <f t="shared" si="33"/>
        <v>0.34302474364440111</v>
      </c>
      <c r="AC135">
        <f t="shared" si="50"/>
        <v>0</v>
      </c>
      <c r="AD135">
        <f t="shared" si="50"/>
        <v>0</v>
      </c>
      <c r="AE135">
        <f t="shared" si="50"/>
        <v>0</v>
      </c>
      <c r="AF135">
        <f t="shared" si="50"/>
        <v>0</v>
      </c>
      <c r="AG135" s="150">
        <f t="shared" si="50"/>
        <v>3.2310764184752117</v>
      </c>
      <c r="AH135" s="151">
        <f t="shared" si="51"/>
        <v>1.6045904179762049</v>
      </c>
      <c r="AI135" s="151">
        <f t="shared" si="51"/>
        <v>1.7630257606751649</v>
      </c>
      <c r="AJ135" s="151">
        <f t="shared" si="51"/>
        <v>2.1624564552940453</v>
      </c>
      <c r="AK135" s="151">
        <f t="shared" si="51"/>
        <v>2.1910540099797724</v>
      </c>
      <c r="AL135" s="151">
        <f t="shared" si="51"/>
        <v>2.0599042269449104</v>
      </c>
      <c r="AM135" s="151">
        <f t="shared" si="52"/>
        <v>0.93809782646148698</v>
      </c>
      <c r="AN135" s="151">
        <f t="shared" si="52"/>
        <v>1.1376138741188089</v>
      </c>
      <c r="AO135" s="151">
        <f t="shared" si="52"/>
        <v>1.4969287063962866</v>
      </c>
      <c r="AP135" s="151">
        <f t="shared" si="52"/>
        <v>1.5770853893561694</v>
      </c>
      <c r="AQ135" s="151">
        <f t="shared" si="52"/>
        <v>1.6442511822845167</v>
      </c>
      <c r="AR135" s="167">
        <f t="shared" si="37"/>
        <v>0</v>
      </c>
      <c r="AS135" s="50">
        <v>1997</v>
      </c>
      <c r="AT135" s="170">
        <f t="shared" si="38"/>
        <v>2.5426882444376919</v>
      </c>
      <c r="AU135" s="170">
        <f t="shared" si="39"/>
        <v>2.9006396347939738</v>
      </c>
      <c r="AV135" s="170">
        <f t="shared" si="40"/>
        <v>3.6593851616903317</v>
      </c>
      <c r="AW135" s="170">
        <f t="shared" si="41"/>
        <v>3.7681393993359418</v>
      </c>
      <c r="AX135" s="170">
        <f t="shared" si="42"/>
        <v>6.935231827704639</v>
      </c>
      <c r="AY135" s="170">
        <f t="shared" si="43"/>
        <v>6.3347574339028405</v>
      </c>
      <c r="AZ135" s="170">
        <f t="shared" si="44"/>
        <v>1.4730420666583246</v>
      </c>
      <c r="BA135" s="170">
        <f t="shared" si="45"/>
        <v>-0.20589553797793059</v>
      </c>
      <c r="BB135" s="170">
        <f t="shared" si="46"/>
        <v>-1.5437035992811863</v>
      </c>
      <c r="BC135" s="170">
        <f t="shared" si="47"/>
        <v>-6.0582003633020456</v>
      </c>
      <c r="BD135" s="50">
        <v>1997</v>
      </c>
      <c r="BE135" s="170">
        <f t="shared" si="53"/>
        <v>6.3347574339028405</v>
      </c>
      <c r="BF135" s="170">
        <f t="shared" si="54"/>
        <v>-0.20589553797793059</v>
      </c>
      <c r="BG135" s="170">
        <f t="shared" si="55"/>
        <v>-6.0582003633020456</v>
      </c>
      <c r="BM135" s="50">
        <v>1997</v>
      </c>
      <c r="BN135" s="174">
        <f>'Spending 1870 on'!BI135</f>
        <v>0.25395514681170805</v>
      </c>
      <c r="BO135" s="174">
        <f>'Spending 1870 on'!BJ135</f>
        <v>0.38901838984363851</v>
      </c>
      <c r="BP135" s="174">
        <f t="shared" si="48"/>
        <v>1.8951904544809213</v>
      </c>
      <c r="BQ135" s="174">
        <f t="shared" si="49"/>
        <v>1.4391796437079898</v>
      </c>
    </row>
    <row r="136" spans="1:69">
      <c r="A136" s="50">
        <v>1998</v>
      </c>
      <c r="B136" t="s">
        <v>202</v>
      </c>
      <c r="C136" t="s">
        <v>94</v>
      </c>
      <c r="D136" s="127">
        <f>'Spending 1870 on'!BA136</f>
        <v>8.9709256755673348</v>
      </c>
      <c r="E136" s="127">
        <f>'Spending 1870 on'!BB136</f>
        <v>4.4518212510850583</v>
      </c>
      <c r="F136" s="127">
        <f>'Spending 1870 on'!BC136</f>
        <v>3.5214586249673374</v>
      </c>
      <c r="G136" s="127">
        <f>'Spending 1870 on'!BD136</f>
        <v>2.2720771861233873</v>
      </c>
      <c r="H136" s="127">
        <f>'Spending 1870 on'!BE136</f>
        <v>0.90252446767893713</v>
      </c>
      <c r="I136" s="127">
        <f>'Spending 1870 on'!BF136</f>
        <v>0</v>
      </c>
      <c r="K136" s="131">
        <f>'Spending 1870 on'!H136</f>
        <v>60144.84399098299</v>
      </c>
      <c r="L136" s="131">
        <f>'Spending 1870 on'!K136</f>
        <v>298948.359</v>
      </c>
      <c r="M136" s="133">
        <f t="shared" si="29"/>
        <v>0.20118807205422054</v>
      </c>
      <c r="N136" s="136">
        <f t="shared" si="30"/>
        <v>0</v>
      </c>
      <c r="O136" s="50">
        <v>1998</v>
      </c>
      <c r="Q136" s="50">
        <v>1998</v>
      </c>
      <c r="R136" t="s">
        <v>125</v>
      </c>
      <c r="S136" s="139">
        <v>9488556</v>
      </c>
      <c r="T136" s="139">
        <v>25640863</v>
      </c>
      <c r="U136" s="139">
        <v>17902796</v>
      </c>
      <c r="V136" s="139">
        <v>36981442</v>
      </c>
      <c r="W136" s="139">
        <v>57726016</v>
      </c>
      <c r="Y136" s="135">
        <f t="shared" si="31"/>
        <v>0.17892060514538191</v>
      </c>
      <c r="Z136" s="135">
        <f t="shared" si="32"/>
        <v>0.48349598446906283</v>
      </c>
      <c r="AA136" s="135">
        <f t="shared" si="33"/>
        <v>0.33758341038555528</v>
      </c>
      <c r="AC136">
        <f t="shared" si="50"/>
        <v>0</v>
      </c>
      <c r="AD136">
        <f t="shared" si="50"/>
        <v>0</v>
      </c>
      <c r="AE136">
        <f t="shared" si="50"/>
        <v>0</v>
      </c>
      <c r="AF136">
        <f t="shared" si="50"/>
        <v>0</v>
      </c>
      <c r="AG136" s="150">
        <f t="shared" si="50"/>
        <v>3.5996691599973838</v>
      </c>
      <c r="AH136" s="151">
        <f t="shared" si="51"/>
        <v>1.5957860535901669</v>
      </c>
      <c r="AI136" s="151">
        <f t="shared" si="51"/>
        <v>1.7533520638581706</v>
      </c>
      <c r="AJ136" s="151">
        <f t="shared" si="51"/>
        <v>2.1505910880401626</v>
      </c>
      <c r="AK136" s="151">
        <f t="shared" si="51"/>
        <v>2.1790317283574741</v>
      </c>
      <c r="AL136" s="151">
        <f t="shared" si="51"/>
        <v>2.0486015622828364</v>
      </c>
      <c r="AM136" s="151">
        <f t="shared" si="52"/>
        <v>0.93779385780395075</v>
      </c>
      <c r="AN136" s="151">
        <f t="shared" si="52"/>
        <v>1.1372452569529266</v>
      </c>
      <c r="AO136" s="151">
        <f t="shared" si="52"/>
        <v>1.4964436616637697</v>
      </c>
      <c r="AP136" s="151">
        <f t="shared" si="52"/>
        <v>1.5765743717254914</v>
      </c>
      <c r="AQ136" s="151">
        <f t="shared" si="52"/>
        <v>1.6437184011497212</v>
      </c>
      <c r="AR136" s="167">
        <f t="shared" si="37"/>
        <v>0</v>
      </c>
      <c r="AS136" s="50">
        <v>1998</v>
      </c>
      <c r="AT136" s="170">
        <f t="shared" si="38"/>
        <v>2.5335799113941175</v>
      </c>
      <c r="AU136" s="170">
        <f t="shared" si="39"/>
        <v>2.8905973208110973</v>
      </c>
      <c r="AV136" s="170">
        <f t="shared" si="40"/>
        <v>3.6470347497039324</v>
      </c>
      <c r="AW136" s="170">
        <f t="shared" si="41"/>
        <v>3.7556061000829652</v>
      </c>
      <c r="AX136" s="170">
        <f t="shared" si="42"/>
        <v>7.291989123429941</v>
      </c>
      <c r="AY136" s="170">
        <f t="shared" si="43"/>
        <v>6.4373457641732177</v>
      </c>
      <c r="AZ136" s="170">
        <f t="shared" si="44"/>
        <v>1.561223930273961</v>
      </c>
      <c r="BA136" s="170">
        <f t="shared" si="45"/>
        <v>-0.12557612473659496</v>
      </c>
      <c r="BB136" s="170">
        <f t="shared" si="46"/>
        <v>-1.483528913959578</v>
      </c>
      <c r="BC136" s="170">
        <f t="shared" si="47"/>
        <v>-6.389464655751004</v>
      </c>
      <c r="BD136" s="50">
        <v>1998</v>
      </c>
      <c r="BE136" s="170">
        <f t="shared" si="53"/>
        <v>6.4373457641732177</v>
      </c>
      <c r="BF136" s="170">
        <f t="shared" si="54"/>
        <v>-0.12557612473659496</v>
      </c>
      <c r="BG136" s="170">
        <f t="shared" si="55"/>
        <v>-6.389464655751004</v>
      </c>
      <c r="BM136" s="50">
        <v>1998</v>
      </c>
      <c r="BN136" s="174">
        <f>'Spending 1870 on'!BI136</f>
        <v>0.2562927933555682</v>
      </c>
      <c r="BO136" s="174">
        <f>'Spending 1870 on'!BJ136</f>
        <v>0.39254127749137047</v>
      </c>
      <c r="BP136" s="174">
        <f t="shared" si="48"/>
        <v>1.9994295705632932</v>
      </c>
      <c r="BQ136" s="174">
        <f t="shared" si="49"/>
        <v>1.4394788707087316</v>
      </c>
    </row>
    <row r="137" spans="1:69">
      <c r="A137" s="50">
        <v>1999</v>
      </c>
      <c r="B137" t="s">
        <v>202</v>
      </c>
      <c r="C137" t="s">
        <v>94</v>
      </c>
      <c r="D137" s="127">
        <f>'Spending 1870 on'!BA137</f>
        <v>9.717923966411206</v>
      </c>
      <c r="E137" s="127">
        <f>'Spending 1870 on'!BB137</f>
        <v>4.8475744811373174</v>
      </c>
      <c r="F137" s="127">
        <f>'Spending 1870 on'!BC137</f>
        <v>3.8167910718535927</v>
      </c>
      <c r="G137" s="127">
        <f>'Spending 1870 on'!BD137</f>
        <v>2.4503450360754657</v>
      </c>
      <c r="H137" s="127">
        <f>'Spending 1870 on'!BE137</f>
        <v>0.96935270752458425</v>
      </c>
      <c r="I137" s="127">
        <f>'Spending 1870 on'!BF137</f>
        <v>0</v>
      </c>
      <c r="K137" s="131">
        <f>'Spending 1870 on'!H137</f>
        <v>61813.653580158571</v>
      </c>
      <c r="L137" s="131">
        <f>'Spending 1870 on'!K137</f>
        <v>283523.02399999998</v>
      </c>
      <c r="M137" s="133">
        <f t="shared" ref="M137:M147" si="56">K137/L137</f>
        <v>0.21801987263002168</v>
      </c>
      <c r="N137" s="136">
        <f t="shared" ref="N137:N147" si="57">M137-(SUM(D137:H137)/100)</f>
        <v>0</v>
      </c>
      <c r="O137" s="50">
        <v>1999</v>
      </c>
      <c r="Q137" s="50">
        <v>1999</v>
      </c>
      <c r="R137" t="s">
        <v>125</v>
      </c>
      <c r="S137" s="139">
        <v>9239968</v>
      </c>
      <c r="T137" s="139">
        <v>22947060</v>
      </c>
      <c r="U137" s="139">
        <v>16965878</v>
      </c>
      <c r="V137" s="139">
        <v>36207955</v>
      </c>
      <c r="W137" s="139">
        <v>55519680</v>
      </c>
      <c r="Y137" s="135">
        <f t="shared" ref="Y137:Y151" si="58">S137/SUM($S137:$U137)</f>
        <v>0.18798416516817948</v>
      </c>
      <c r="Z137" s="135">
        <f t="shared" ref="Z137:Z151" si="59">T137/SUM($S137:$U137)</f>
        <v>0.46685052558235318</v>
      </c>
      <c r="AA137" s="135">
        <f t="shared" ref="AA137:AA151" si="60">U137/SUM($S137:$U137)</f>
        <v>0.34516530924946737</v>
      </c>
      <c r="AC137">
        <f t="shared" si="50"/>
        <v>0</v>
      </c>
      <c r="AD137">
        <f t="shared" si="50"/>
        <v>0</v>
      </c>
      <c r="AE137">
        <f t="shared" si="50"/>
        <v>0</v>
      </c>
      <c r="AF137">
        <f t="shared" si="50"/>
        <v>0</v>
      </c>
      <c r="AG137" s="150">
        <f t="shared" si="50"/>
        <v>4.0984283746427455</v>
      </c>
      <c r="AH137" s="151">
        <f t="shared" si="51"/>
        <v>1.6697578676042419</v>
      </c>
      <c r="AI137" s="151">
        <f t="shared" si="51"/>
        <v>1.8346277664983321</v>
      </c>
      <c r="AJ137" s="151">
        <f t="shared" si="51"/>
        <v>2.2502805944291504</v>
      </c>
      <c r="AK137" s="151">
        <f t="shared" si="51"/>
        <v>2.2800395855061137</v>
      </c>
      <c r="AL137" s="151">
        <f t="shared" si="51"/>
        <v>2.1435633984344937</v>
      </c>
      <c r="AM137" s="151">
        <f t="shared" si="52"/>
        <v>1.039075921313986</v>
      </c>
      <c r="AN137" s="151">
        <f t="shared" si="52"/>
        <v>1.2600681410896577</v>
      </c>
      <c r="AO137" s="151">
        <f t="shared" si="52"/>
        <v>1.6580600987075538</v>
      </c>
      <c r="AP137" s="151">
        <f t="shared" si="52"/>
        <v>1.7468449533854284</v>
      </c>
      <c r="AQ137" s="151">
        <f t="shared" si="52"/>
        <v>1.8212405613904663</v>
      </c>
      <c r="AR137" s="167">
        <f t="shared" ref="AR137:AR147" si="61">(100*M137)-SUM(AC137:AQ137)</f>
        <v>0</v>
      </c>
      <c r="AS137" s="50">
        <v>1999</v>
      </c>
      <c r="AT137" s="170">
        <f t="shared" ref="AT137:AT147" si="62">AC137+AH137+AM137</f>
        <v>2.7088337889182279</v>
      </c>
      <c r="AU137" s="170">
        <f t="shared" ref="AU137:AU147" si="63">AD137+AI137+AN137</f>
        <v>3.0946959075879898</v>
      </c>
      <c r="AV137" s="170">
        <f t="shared" ref="AV137:AV147" si="64">AE137+AJ137+AO137</f>
        <v>3.9083406931367044</v>
      </c>
      <c r="AW137" s="170">
        <f t="shared" ref="AW137:AW147" si="65">AF137+AK137+AP137</f>
        <v>4.026884538891542</v>
      </c>
      <c r="AX137" s="170">
        <f t="shared" ref="AX137:AX147" si="66">AG137+AL137+AQ137</f>
        <v>8.0632323344677062</v>
      </c>
      <c r="AY137" s="170">
        <f t="shared" ref="AY137:AY147" si="67">D137-AT137</f>
        <v>7.0090901774929781</v>
      </c>
      <c r="AZ137" s="170">
        <f t="shared" ref="AZ137:AZ147" si="68">E137-AU137</f>
        <v>1.7528785735493275</v>
      </c>
      <c r="BA137" s="170">
        <f t="shared" ref="BA137:BA147" si="69">F137-AV137</f>
        <v>-9.1549621283111726E-2</v>
      </c>
      <c r="BB137" s="170">
        <f t="shared" ref="BB137:BB147" si="70">G137-AW137</f>
        <v>-1.5765395028160762</v>
      </c>
      <c r="BC137" s="170">
        <f t="shared" ref="BC137:BC147" si="71">H137-AX137</f>
        <v>-7.0938796269431217</v>
      </c>
      <c r="BD137" s="50">
        <v>1999</v>
      </c>
      <c r="BE137" s="170">
        <f t="shared" si="53"/>
        <v>7.0090901774929781</v>
      </c>
      <c r="BF137" s="170">
        <f t="shared" si="54"/>
        <v>-9.1549621283111726E-2</v>
      </c>
      <c r="BG137" s="170">
        <f t="shared" si="55"/>
        <v>-7.0938796269431217</v>
      </c>
      <c r="BM137" s="50">
        <v>1999</v>
      </c>
      <c r="BN137" s="174">
        <f>'Spending 1870 on'!BI137</f>
        <v>0.25397059709999431</v>
      </c>
      <c r="BO137" s="174">
        <f>'Spending 1870 on'!BJ137</f>
        <v>0.39275786526482981</v>
      </c>
      <c r="BP137" s="174">
        <f t="shared" ref="BP137:BP147" si="72">AX137/AV137</f>
        <v>2.0630832794662082</v>
      </c>
      <c r="BQ137" s="174">
        <f t="shared" ref="BQ137:BQ147" si="73">AV137/AT137</f>
        <v>1.4428130323557058</v>
      </c>
    </row>
    <row r="138" spans="1:69">
      <c r="A138" s="50">
        <v>2000</v>
      </c>
      <c r="B138" t="s">
        <v>202</v>
      </c>
      <c r="C138" t="s">
        <v>94</v>
      </c>
      <c r="D138" s="127">
        <f>'Spending 1870 on'!BA138</f>
        <v>9.5941145221513402</v>
      </c>
      <c r="E138" s="127">
        <f>'Spending 1870 on'!BB138</f>
        <v>4.7585761771790667</v>
      </c>
      <c r="F138" s="127">
        <f>'Spending 1870 on'!BC138</f>
        <v>3.7419665682951875</v>
      </c>
      <c r="G138" s="127">
        <f>'Spending 1870 on'!BD138</f>
        <v>2.3975013708040103</v>
      </c>
      <c r="H138" s="127">
        <f>'Spending 1870 on'!BE138</f>
        <v>0.94131574943451179</v>
      </c>
      <c r="I138" s="127">
        <f>'Spending 1870 on'!BF138</f>
        <v>0</v>
      </c>
      <c r="K138" s="131">
        <f>'Spending 1870 on'!H138</f>
        <v>60914.735607917173</v>
      </c>
      <c r="L138" s="131">
        <f>'Spending 1870 on'!K138</f>
        <v>284203.739</v>
      </c>
      <c r="M138" s="133">
        <f t="shared" si="56"/>
        <v>0.21433474387864113</v>
      </c>
      <c r="N138" s="136">
        <f t="shared" si="57"/>
        <v>0</v>
      </c>
      <c r="O138" s="50">
        <v>2000</v>
      </c>
      <c r="Q138" s="50">
        <v>2000</v>
      </c>
      <c r="R138" t="s">
        <v>125</v>
      </c>
      <c r="S138" s="139">
        <v>10455145</v>
      </c>
      <c r="T138" s="139">
        <v>22805314</v>
      </c>
      <c r="U138" s="139">
        <v>16578177</v>
      </c>
      <c r="V138" s="139">
        <v>38129717</v>
      </c>
      <c r="W138" s="139">
        <v>56766517</v>
      </c>
      <c r="Y138" s="135">
        <f t="shared" si="58"/>
        <v>0.20977991853549122</v>
      </c>
      <c r="Z138" s="135">
        <f t="shared" si="59"/>
        <v>0.45758302855639948</v>
      </c>
      <c r="AA138" s="135">
        <f t="shared" si="60"/>
        <v>0.3326370529081093</v>
      </c>
      <c r="AC138">
        <f t="shared" si="50"/>
        <v>0</v>
      </c>
      <c r="AD138">
        <f t="shared" si="50"/>
        <v>0</v>
      </c>
      <c r="AE138">
        <f t="shared" si="50"/>
        <v>0</v>
      </c>
      <c r="AF138">
        <f t="shared" si="50"/>
        <v>0</v>
      </c>
      <c r="AG138" s="150">
        <f t="shared" si="50"/>
        <v>4.4963125110186715</v>
      </c>
      <c r="AH138" s="151">
        <f t="shared" si="51"/>
        <v>1.6089481528832839</v>
      </c>
      <c r="AI138" s="151">
        <f t="shared" si="51"/>
        <v>1.7678137731257588</v>
      </c>
      <c r="AJ138" s="151">
        <f t="shared" si="51"/>
        <v>2.1683292387001427</v>
      </c>
      <c r="AK138" s="151">
        <f t="shared" si="51"/>
        <v>2.1970044584154715</v>
      </c>
      <c r="AL138" s="151">
        <f t="shared" si="51"/>
        <v>2.0654984997602246</v>
      </c>
      <c r="AM138" s="151">
        <f t="shared" si="52"/>
        <v>0.98443548376013434</v>
      </c>
      <c r="AN138" s="151">
        <f t="shared" si="52"/>
        <v>1.1938066936203131</v>
      </c>
      <c r="AO138" s="151">
        <f t="shared" si="52"/>
        <v>1.5708700027524896</v>
      </c>
      <c r="AP138" s="151">
        <f t="shared" si="52"/>
        <v>1.6549860519963788</v>
      </c>
      <c r="AQ138" s="151">
        <f t="shared" si="52"/>
        <v>1.7254695218312437</v>
      </c>
      <c r="AR138" s="167">
        <f t="shared" si="61"/>
        <v>0</v>
      </c>
      <c r="AS138" s="50">
        <v>2000</v>
      </c>
      <c r="AT138" s="170">
        <f t="shared" si="62"/>
        <v>2.5933836366434182</v>
      </c>
      <c r="AU138" s="170">
        <f t="shared" si="63"/>
        <v>2.9616204667460719</v>
      </c>
      <c r="AV138" s="170">
        <f t="shared" si="64"/>
        <v>3.7391992414526323</v>
      </c>
      <c r="AW138" s="170">
        <f t="shared" si="65"/>
        <v>3.8519905104118504</v>
      </c>
      <c r="AX138" s="170">
        <f t="shared" si="66"/>
        <v>8.28728053261014</v>
      </c>
      <c r="AY138" s="170">
        <f t="shared" si="67"/>
        <v>7.000730885507922</v>
      </c>
      <c r="AZ138" s="170">
        <f t="shared" si="68"/>
        <v>1.7969557104329947</v>
      </c>
      <c r="BA138" s="170">
        <f t="shared" si="69"/>
        <v>2.7673268425552067E-3</v>
      </c>
      <c r="BB138" s="170">
        <f t="shared" si="70"/>
        <v>-1.4544891396078401</v>
      </c>
      <c r="BC138" s="170">
        <f t="shared" si="71"/>
        <v>-7.3459647831756278</v>
      </c>
      <c r="BD138" s="50">
        <v>2000</v>
      </c>
      <c r="BE138" s="170">
        <f t="shared" si="53"/>
        <v>7.000730885507922</v>
      </c>
      <c r="BF138" s="170">
        <f t="shared" si="54"/>
        <v>2.7673268425552067E-3</v>
      </c>
      <c r="BG138" s="170">
        <f t="shared" si="55"/>
        <v>-7.3459647831756278</v>
      </c>
      <c r="BM138" s="50">
        <v>2000</v>
      </c>
      <c r="BN138" s="174">
        <f>'Spending 1870 on'!BI138</f>
        <v>0.25155642955499957</v>
      </c>
      <c r="BO138" s="174">
        <f>'Spending 1870 on'!BJ138</f>
        <v>0.39002729847090734</v>
      </c>
      <c r="BP138" s="174">
        <f t="shared" si="72"/>
        <v>2.2163249395051317</v>
      </c>
      <c r="BQ138" s="174">
        <f t="shared" si="73"/>
        <v>1.4418226399747891</v>
      </c>
    </row>
    <row r="139" spans="1:69">
      <c r="A139" s="50">
        <v>2001</v>
      </c>
      <c r="B139" t="s">
        <v>202</v>
      </c>
      <c r="C139" t="s">
        <v>94</v>
      </c>
      <c r="D139" s="127">
        <f>'Spending 1870 on'!BA139</f>
        <v>9.8980361417407696</v>
      </c>
      <c r="E139" s="127">
        <f>'Spending 1870 on'!BB139</f>
        <v>4.9241903749230218</v>
      </c>
      <c r="F139" s="127">
        <f>'Spending 1870 on'!BC139</f>
        <v>3.8799750626440259</v>
      </c>
      <c r="G139" s="127">
        <f>'Spending 1870 on'!BD139</f>
        <v>2.4902542692230076</v>
      </c>
      <c r="H139" s="127">
        <f>'Spending 1870 on'!BE139</f>
        <v>0.9821280506954182</v>
      </c>
      <c r="I139" s="127">
        <f>'Spending 1870 on'!BF139</f>
        <v>0</v>
      </c>
      <c r="K139" s="131">
        <f>'Spending 1870 on'!H139</f>
        <v>59582.377171664783</v>
      </c>
      <c r="L139" s="131">
        <f>'Spending 1870 on'!K139</f>
        <v>268696.70899999997</v>
      </c>
      <c r="M139" s="133">
        <f t="shared" si="56"/>
        <v>0.22174583899226241</v>
      </c>
      <c r="N139" s="136">
        <f t="shared" si="57"/>
        <v>0</v>
      </c>
      <c r="O139" s="50">
        <v>2001</v>
      </c>
      <c r="Q139" s="50">
        <v>2001</v>
      </c>
      <c r="R139" t="s">
        <v>125</v>
      </c>
      <c r="S139" s="139">
        <v>10091280</v>
      </c>
      <c r="T139" s="139">
        <v>18774057</v>
      </c>
      <c r="U139" s="139">
        <v>15386041</v>
      </c>
      <c r="V139" s="139">
        <v>35720569</v>
      </c>
      <c r="W139" s="139">
        <v>52782970</v>
      </c>
      <c r="Y139" s="135">
        <f t="shared" si="58"/>
        <v>0.2280444238369255</v>
      </c>
      <c r="Z139" s="135">
        <f t="shared" si="59"/>
        <v>0.42425926261550545</v>
      </c>
      <c r="AA139" s="135">
        <f t="shared" si="60"/>
        <v>0.34769631354756908</v>
      </c>
      <c r="AC139">
        <f t="shared" si="50"/>
        <v>0</v>
      </c>
      <c r="AD139">
        <f t="shared" si="50"/>
        <v>0</v>
      </c>
      <c r="AE139">
        <f t="shared" si="50"/>
        <v>0</v>
      </c>
      <c r="AF139">
        <f t="shared" si="50"/>
        <v>0</v>
      </c>
      <c r="AG139" s="150">
        <f t="shared" si="50"/>
        <v>5.0567902091226129</v>
      </c>
      <c r="AH139" s="151">
        <f t="shared" si="51"/>
        <v>1.5433569313953304</v>
      </c>
      <c r="AI139" s="151">
        <f t="shared" si="51"/>
        <v>1.6957461527150233</v>
      </c>
      <c r="AJ139" s="151">
        <f t="shared" si="51"/>
        <v>2.0799339954478859</v>
      </c>
      <c r="AK139" s="151">
        <f t="shared" si="51"/>
        <v>2.1074402261661529</v>
      </c>
      <c r="AL139" s="151">
        <f t="shared" si="51"/>
        <v>1.9812953081669922</v>
      </c>
      <c r="AM139" s="151">
        <f t="shared" si="52"/>
        <v>1.064583238408175</v>
      </c>
      <c r="AN139" s="151">
        <f t="shared" si="52"/>
        <v>1.2910003925024462</v>
      </c>
      <c r="AO139" s="151">
        <f t="shared" si="52"/>
        <v>1.6987622878656605</v>
      </c>
      <c r="AP139" s="151">
        <f t="shared" si="52"/>
        <v>1.7897266401095708</v>
      </c>
      <c r="AQ139" s="151">
        <f t="shared" si="52"/>
        <v>1.8659485173263906</v>
      </c>
      <c r="AR139" s="167">
        <f t="shared" si="61"/>
        <v>0</v>
      </c>
      <c r="AS139" s="50">
        <v>2001</v>
      </c>
      <c r="AT139" s="170">
        <f t="shared" si="62"/>
        <v>2.6079401698035056</v>
      </c>
      <c r="AU139" s="170">
        <f t="shared" si="63"/>
        <v>2.9867465452174695</v>
      </c>
      <c r="AV139" s="170">
        <f t="shared" si="64"/>
        <v>3.7786962833135465</v>
      </c>
      <c r="AW139" s="170">
        <f t="shared" si="65"/>
        <v>3.8971668662757235</v>
      </c>
      <c r="AX139" s="170">
        <f t="shared" si="66"/>
        <v>8.9040340346159965</v>
      </c>
      <c r="AY139" s="170">
        <f t="shared" si="67"/>
        <v>7.290095971937264</v>
      </c>
      <c r="AZ139" s="170">
        <f t="shared" si="68"/>
        <v>1.9374438297055523</v>
      </c>
      <c r="BA139" s="170">
        <f t="shared" si="69"/>
        <v>0.10127877933047946</v>
      </c>
      <c r="BB139" s="170">
        <f t="shared" si="70"/>
        <v>-1.4069125970527159</v>
      </c>
      <c r="BC139" s="170">
        <f t="shared" si="71"/>
        <v>-7.9219059839205785</v>
      </c>
      <c r="BD139" s="50">
        <v>2001</v>
      </c>
      <c r="BE139" s="170">
        <f t="shared" si="53"/>
        <v>7.290095971937264</v>
      </c>
      <c r="BF139" s="170">
        <f t="shared" si="54"/>
        <v>0.10127877933047946</v>
      </c>
      <c r="BG139" s="170">
        <f t="shared" si="55"/>
        <v>-7.9219059839205785</v>
      </c>
      <c r="BM139" s="50">
        <v>2001</v>
      </c>
      <c r="BN139" s="174">
        <f>'Spending 1870 on'!BI139</f>
        <v>0.25312741315047083</v>
      </c>
      <c r="BO139" s="174">
        <f>'Spending 1870 on'!BJ139</f>
        <v>0.39199443274225648</v>
      </c>
      <c r="BP139" s="174">
        <f t="shared" si="72"/>
        <v>2.3563772706305017</v>
      </c>
      <c r="BQ139" s="174">
        <f t="shared" si="73"/>
        <v>1.4489198514083439</v>
      </c>
    </row>
    <row r="140" spans="1:69">
      <c r="A140" s="50">
        <v>2002</v>
      </c>
      <c r="B140" t="s">
        <v>202</v>
      </c>
      <c r="C140" t="s">
        <v>94</v>
      </c>
      <c r="D140" s="127">
        <f>'Spending 1870 on'!BA140</f>
        <v>8.6983140679852653</v>
      </c>
      <c r="E140" s="127">
        <f>'Spending 1870 on'!BB140</f>
        <v>4.3637515299506351</v>
      </c>
      <c r="F140" s="127">
        <f>'Spending 1870 on'!BC140</f>
        <v>3.4641738948704326</v>
      </c>
      <c r="G140" s="127">
        <f>'Spending 1870 on'!BD140</f>
        <v>2.2420154788222706</v>
      </c>
      <c r="H140" s="127">
        <f>'Spending 1870 on'!BE140</f>
        <v>0.90083539019096659</v>
      </c>
      <c r="I140" s="127">
        <f>'Spending 1870 on'!BF140</f>
        <v>0</v>
      </c>
      <c r="K140" s="131">
        <f>'Spending 1870 on'!H140</f>
        <v>61481.670976465743</v>
      </c>
      <c r="L140" s="131">
        <f>'Spending 1870 on'!K140</f>
        <v>312580.14399999997</v>
      </c>
      <c r="M140" s="133">
        <f t="shared" si="56"/>
        <v>0.19669090361819574</v>
      </c>
      <c r="N140" s="136">
        <f t="shared" si="57"/>
        <v>0</v>
      </c>
      <c r="O140" s="50">
        <v>2002</v>
      </c>
      <c r="Q140" s="50">
        <v>2002</v>
      </c>
      <c r="R140" t="s">
        <v>125</v>
      </c>
      <c r="S140" s="139">
        <v>8919339</v>
      </c>
      <c r="T140" s="139">
        <v>23366146</v>
      </c>
      <c r="U140" s="139">
        <v>13428165</v>
      </c>
      <c r="V140" s="139">
        <v>35974873</v>
      </c>
      <c r="W140" s="139">
        <v>55760425</v>
      </c>
      <c r="Y140" s="135">
        <f t="shared" si="58"/>
        <v>0.19511325391868731</v>
      </c>
      <c r="Z140" s="135">
        <f t="shared" si="59"/>
        <v>0.51114155181220489</v>
      </c>
      <c r="AA140" s="135">
        <f t="shared" si="60"/>
        <v>0.29374519426910778</v>
      </c>
      <c r="AC140">
        <f t="shared" si="50"/>
        <v>0</v>
      </c>
      <c r="AD140">
        <f t="shared" si="50"/>
        <v>0</v>
      </c>
      <c r="AE140">
        <f t="shared" si="50"/>
        <v>0</v>
      </c>
      <c r="AF140">
        <f t="shared" si="50"/>
        <v>0</v>
      </c>
      <c r="AG140" s="150">
        <f t="shared" si="50"/>
        <v>3.8377002221153074</v>
      </c>
      <c r="AH140" s="151">
        <f t="shared" si="51"/>
        <v>1.6493203877821239</v>
      </c>
      <c r="AI140" s="151">
        <f t="shared" si="51"/>
        <v>1.8121723143118991</v>
      </c>
      <c r="AJ140" s="151">
        <f t="shared" si="51"/>
        <v>2.2227376403667529</v>
      </c>
      <c r="AK140" s="151">
        <f t="shared" si="51"/>
        <v>2.2521323877461952</v>
      </c>
      <c r="AL140" s="151">
        <f t="shared" si="51"/>
        <v>2.1173266400679691</v>
      </c>
      <c r="AM140" s="151">
        <f t="shared" si="52"/>
        <v>0.79777257868330553</v>
      </c>
      <c r="AN140" s="151">
        <f t="shared" si="52"/>
        <v>0.9674440429363117</v>
      </c>
      <c r="AO140" s="151">
        <f t="shared" si="52"/>
        <v>1.2730108103025839</v>
      </c>
      <c r="AP140" s="151">
        <f t="shared" si="52"/>
        <v>1.3411772657188743</v>
      </c>
      <c r="AQ140" s="151">
        <f t="shared" si="52"/>
        <v>1.39829607178825</v>
      </c>
      <c r="AR140" s="167">
        <f t="shared" si="61"/>
        <v>0</v>
      </c>
      <c r="AS140" s="50">
        <v>2002</v>
      </c>
      <c r="AT140" s="170">
        <f t="shared" si="62"/>
        <v>2.4470929664654295</v>
      </c>
      <c r="AU140" s="170">
        <f t="shared" si="63"/>
        <v>2.7796163572482109</v>
      </c>
      <c r="AV140" s="170">
        <f t="shared" si="64"/>
        <v>3.4957484506693368</v>
      </c>
      <c r="AW140" s="170">
        <f t="shared" si="65"/>
        <v>3.5933096534650693</v>
      </c>
      <c r="AX140" s="170">
        <f t="shared" si="66"/>
        <v>7.3533229339715263</v>
      </c>
      <c r="AY140" s="170">
        <f t="shared" si="67"/>
        <v>6.2512211015198353</v>
      </c>
      <c r="AZ140" s="170">
        <f t="shared" si="68"/>
        <v>1.5841351727024242</v>
      </c>
      <c r="BA140" s="170">
        <f t="shared" si="69"/>
        <v>-3.1574555798904225E-2</v>
      </c>
      <c r="BB140" s="170">
        <f t="shared" si="70"/>
        <v>-1.3512941746427987</v>
      </c>
      <c r="BC140" s="170">
        <f t="shared" si="71"/>
        <v>-6.4524875437805598</v>
      </c>
      <c r="BD140" s="50">
        <v>2002</v>
      </c>
      <c r="BE140" s="170">
        <f t="shared" si="53"/>
        <v>6.2512211015198353</v>
      </c>
      <c r="BF140" s="170">
        <f t="shared" si="54"/>
        <v>-3.1574555798904225E-2</v>
      </c>
      <c r="BG140" s="170">
        <f t="shared" si="55"/>
        <v>-6.4524875437805598</v>
      </c>
      <c r="BM140" s="50">
        <v>2002</v>
      </c>
      <c r="BN140" s="174">
        <f>'Spending 1870 on'!BI140</f>
        <v>0.26004335161259556</v>
      </c>
      <c r="BO140" s="174">
        <f>'Spending 1870 on'!BJ140</f>
        <v>0.39825808401429874</v>
      </c>
      <c r="BP140" s="174">
        <f t="shared" si="72"/>
        <v>2.1035045964373018</v>
      </c>
      <c r="BQ140" s="174">
        <f t="shared" si="73"/>
        <v>1.4285311177689259</v>
      </c>
    </row>
    <row r="141" spans="1:69">
      <c r="A141" s="50">
        <v>2003</v>
      </c>
      <c r="B141" t="s">
        <v>202</v>
      </c>
      <c r="C141" t="s">
        <v>94</v>
      </c>
      <c r="D141" s="127">
        <f>'Spending 1870 on'!BA141</f>
        <v>8.3426497531197636</v>
      </c>
      <c r="E141" s="127">
        <f>'Spending 1870 on'!BB141</f>
        <v>4.2480832058429474</v>
      </c>
      <c r="F141" s="127">
        <f>'Spending 1870 on'!BC141</f>
        <v>3.4035641695212613</v>
      </c>
      <c r="G141" s="127">
        <f>'Spending 1870 on'!BD141</f>
        <v>2.2239255250589673</v>
      </c>
      <c r="H141" s="127">
        <f>'Spending 1870 on'!BE141</f>
        <v>0.91475241626557713</v>
      </c>
      <c r="I141" s="127">
        <f>'Spending 1870 on'!BF141</f>
        <v>0</v>
      </c>
      <c r="K141" s="131">
        <f>'Spending 1870 on'!H141</f>
        <v>71922.644325206478</v>
      </c>
      <c r="L141" s="131">
        <f>'Spending 1870 on'!K141</f>
        <v>375909.36099999998</v>
      </c>
      <c r="M141" s="133">
        <f t="shared" si="56"/>
        <v>0.19132975069808511</v>
      </c>
      <c r="N141" s="136">
        <f t="shared" si="57"/>
        <v>0</v>
      </c>
      <c r="O141" s="50">
        <v>2003</v>
      </c>
      <c r="Q141" s="50">
        <v>2003</v>
      </c>
      <c r="R141" t="s">
        <v>125</v>
      </c>
      <c r="S141" s="139">
        <v>14750737</v>
      </c>
      <c r="T141" s="139">
        <v>34557969</v>
      </c>
      <c r="U141" s="139">
        <v>16625724</v>
      </c>
      <c r="V141" s="139">
        <v>51315658</v>
      </c>
      <c r="W141" s="139">
        <v>79319747</v>
      </c>
      <c r="Y141" s="135">
        <f t="shared" si="58"/>
        <v>0.22371827586892007</v>
      </c>
      <c r="Z141" s="135">
        <f t="shared" si="59"/>
        <v>0.52412630244926661</v>
      </c>
      <c r="AA141" s="135">
        <f t="shared" si="60"/>
        <v>0.25215542168181326</v>
      </c>
      <c r="AC141">
        <f t="shared" si="50"/>
        <v>0</v>
      </c>
      <c r="AD141">
        <f t="shared" si="50"/>
        <v>0</v>
      </c>
      <c r="AE141">
        <f t="shared" si="50"/>
        <v>0</v>
      </c>
      <c r="AF141">
        <f t="shared" si="50"/>
        <v>0</v>
      </c>
      <c r="AG141" s="150">
        <f t="shared" si="50"/>
        <v>4.2803961948605904</v>
      </c>
      <c r="AH141" s="151">
        <f t="shared" si="51"/>
        <v>1.6451216775913469</v>
      </c>
      <c r="AI141" s="151">
        <f t="shared" si="51"/>
        <v>1.8075590284882896</v>
      </c>
      <c r="AJ141" s="151">
        <f t="shared" si="51"/>
        <v>2.217079169610455</v>
      </c>
      <c r="AK141" s="151">
        <f t="shared" si="51"/>
        <v>2.2463990861527279</v>
      </c>
      <c r="AL141" s="151">
        <f t="shared" si="51"/>
        <v>2.1119365163499135</v>
      </c>
      <c r="AM141" s="151">
        <f t="shared" si="52"/>
        <v>0.66615436033118325</v>
      </c>
      <c r="AN141" s="151">
        <f t="shared" si="52"/>
        <v>0.80783306521029064</v>
      </c>
      <c r="AO141" s="151">
        <f t="shared" si="52"/>
        <v>1.0629867767972521</v>
      </c>
      <c r="AP141" s="151">
        <f t="shared" si="52"/>
        <v>1.119906985284274</v>
      </c>
      <c r="AQ141" s="151">
        <f t="shared" si="52"/>
        <v>1.1676022091321856</v>
      </c>
      <c r="AR141" s="167">
        <f t="shared" si="61"/>
        <v>0</v>
      </c>
      <c r="AS141" s="50">
        <v>2003</v>
      </c>
      <c r="AT141" s="170">
        <f t="shared" si="62"/>
        <v>2.3112760379225303</v>
      </c>
      <c r="AU141" s="170">
        <f t="shared" si="63"/>
        <v>2.6153920936985804</v>
      </c>
      <c r="AV141" s="170">
        <f t="shared" si="64"/>
        <v>3.2800659464077073</v>
      </c>
      <c r="AW141" s="170">
        <f t="shared" si="65"/>
        <v>3.3663060714370019</v>
      </c>
      <c r="AX141" s="170">
        <f t="shared" si="66"/>
        <v>7.5599349203426893</v>
      </c>
      <c r="AY141" s="170">
        <f t="shared" si="67"/>
        <v>6.0313737151972333</v>
      </c>
      <c r="AZ141" s="170">
        <f t="shared" si="68"/>
        <v>1.632691112144367</v>
      </c>
      <c r="BA141" s="170">
        <f t="shared" si="69"/>
        <v>0.12349822311355396</v>
      </c>
      <c r="BB141" s="170">
        <f t="shared" si="70"/>
        <v>-1.1423805463780345</v>
      </c>
      <c r="BC141" s="170">
        <f t="shared" si="71"/>
        <v>-6.6451825040771126</v>
      </c>
      <c r="BD141" s="50">
        <v>2003</v>
      </c>
      <c r="BE141" s="170">
        <f t="shared" si="53"/>
        <v>6.0313737151972333</v>
      </c>
      <c r="BF141" s="170">
        <f t="shared" si="54"/>
        <v>0.12349822311355396</v>
      </c>
      <c r="BG141" s="170">
        <f t="shared" si="55"/>
        <v>-6.6451825040771126</v>
      </c>
      <c r="BM141" s="50">
        <v>2003</v>
      </c>
      <c r="BN141" s="174">
        <f>'Spending 1870 on'!BI141</f>
        <v>0.26876308795853976</v>
      </c>
      <c r="BO141" s="174">
        <f>'Spending 1870 on'!BJ141</f>
        <v>0.40797160017996514</v>
      </c>
      <c r="BP141" s="174">
        <f t="shared" si="72"/>
        <v>2.3048118677681613</v>
      </c>
      <c r="BQ141" s="174">
        <f t="shared" si="73"/>
        <v>1.4191580289803745</v>
      </c>
    </row>
    <row r="142" spans="1:69">
      <c r="A142" s="50">
        <v>2004</v>
      </c>
      <c r="B142" t="s">
        <v>202</v>
      </c>
      <c r="C142" t="s">
        <v>94</v>
      </c>
      <c r="D142" s="127">
        <f>'Spending 1870 on'!BA142</f>
        <v>8.2090038204066182</v>
      </c>
      <c r="E142" s="127">
        <f>'Spending 1870 on'!BB142</f>
        <v>4.2091557604229308</v>
      </c>
      <c r="F142" s="127">
        <f>'Spending 1870 on'!BC142</f>
        <v>3.3694815255497086</v>
      </c>
      <c r="G142" s="127">
        <f>'Spending 1870 on'!BD142</f>
        <v>2.1987373991017423</v>
      </c>
      <c r="H142" s="127">
        <f>'Spending 1870 on'!BE142</f>
        <v>0.90633809204025717</v>
      </c>
      <c r="I142" s="127">
        <f>'Spending 1870 on'!BF142</f>
        <v>0</v>
      </c>
      <c r="K142" s="131">
        <f>'Spending 1870 on'!H142</f>
        <v>101232.52905287223</v>
      </c>
      <c r="L142" s="131">
        <f>'Spending 1870 on'!K142</f>
        <v>535828.33644026623</v>
      </c>
      <c r="M142" s="133">
        <f t="shared" si="56"/>
        <v>0.18892716597521259</v>
      </c>
      <c r="N142" s="136">
        <f t="shared" si="57"/>
        <v>0</v>
      </c>
      <c r="O142" s="50">
        <v>2004</v>
      </c>
      <c r="Q142" s="50">
        <v>2004</v>
      </c>
      <c r="R142" t="s">
        <v>125</v>
      </c>
      <c r="S142" s="139">
        <v>22289094</v>
      </c>
      <c r="T142" s="139">
        <v>47994282</v>
      </c>
      <c r="U142" s="139">
        <v>22190058</v>
      </c>
      <c r="V142" s="139">
        <v>72134511</v>
      </c>
      <c r="W142" s="139">
        <v>108301284</v>
      </c>
      <c r="Y142" s="135">
        <f t="shared" si="58"/>
        <v>0.2410324028844868</v>
      </c>
      <c r="Z142" s="135">
        <f t="shared" si="59"/>
        <v>0.5190061612722201</v>
      </c>
      <c r="AA142" s="135">
        <f t="shared" si="60"/>
        <v>0.2399614358432931</v>
      </c>
      <c r="AC142">
        <f t="shared" si="50"/>
        <v>0</v>
      </c>
      <c r="AD142">
        <f t="shared" si="50"/>
        <v>0</v>
      </c>
      <c r="AE142">
        <f t="shared" si="50"/>
        <v>0</v>
      </c>
      <c r="AF142">
        <f t="shared" si="50"/>
        <v>0</v>
      </c>
      <c r="AG142" s="150">
        <f t="shared" si="50"/>
        <v>4.5537568785161753</v>
      </c>
      <c r="AH142" s="151">
        <f t="shared" si="51"/>
        <v>1.608594162160057</v>
      </c>
      <c r="AI142" s="151">
        <f t="shared" si="51"/>
        <v>1.7674248297810291</v>
      </c>
      <c r="AJ142" s="151">
        <f t="shared" si="51"/>
        <v>2.1678521764442671</v>
      </c>
      <c r="AK142" s="151">
        <f t="shared" si="51"/>
        <v>2.1965210872168575</v>
      </c>
      <c r="AL142" s="151">
        <f t="shared" si="51"/>
        <v>2.0650440616812573</v>
      </c>
      <c r="AM142" s="151">
        <f t="shared" si="52"/>
        <v>0.62597922582788845</v>
      </c>
      <c r="AN142" s="151">
        <f t="shared" si="52"/>
        <v>0.75911342306173935</v>
      </c>
      <c r="AO142" s="151">
        <f t="shared" si="52"/>
        <v>0.99887905751155681</v>
      </c>
      <c r="AP142" s="151">
        <f t="shared" si="52"/>
        <v>1.05236646248021</v>
      </c>
      <c r="AQ142" s="151">
        <f t="shared" si="52"/>
        <v>1.0971852328402212</v>
      </c>
      <c r="AR142" s="167">
        <f t="shared" si="61"/>
        <v>0</v>
      </c>
      <c r="AS142" s="50">
        <v>2004</v>
      </c>
      <c r="AT142" s="170">
        <f t="shared" si="62"/>
        <v>2.2345733879879455</v>
      </c>
      <c r="AU142" s="170">
        <f t="shared" si="63"/>
        <v>2.5265382528427685</v>
      </c>
      <c r="AV142" s="170">
        <f t="shared" si="64"/>
        <v>3.166731233955824</v>
      </c>
      <c r="AW142" s="170">
        <f t="shared" si="65"/>
        <v>3.2488875496970673</v>
      </c>
      <c r="AX142" s="170">
        <f t="shared" si="66"/>
        <v>7.7159861730376544</v>
      </c>
      <c r="AY142" s="170">
        <f t="shared" si="67"/>
        <v>5.9744304324186732</v>
      </c>
      <c r="AZ142" s="170">
        <f t="shared" si="68"/>
        <v>1.6826175075801624</v>
      </c>
      <c r="BA142" s="170">
        <f t="shared" si="69"/>
        <v>0.20275029159388458</v>
      </c>
      <c r="BB142" s="170">
        <f t="shared" si="70"/>
        <v>-1.050150150595325</v>
      </c>
      <c r="BC142" s="170">
        <f t="shared" si="71"/>
        <v>-6.8096480809973974</v>
      </c>
      <c r="BD142" s="50">
        <v>2004</v>
      </c>
      <c r="BE142" s="170">
        <f t="shared" si="53"/>
        <v>5.9744304324186732</v>
      </c>
      <c r="BF142" s="170">
        <f t="shared" si="54"/>
        <v>0.20275029159388458</v>
      </c>
      <c r="BG142" s="170">
        <f t="shared" si="55"/>
        <v>-6.8096480809973974</v>
      </c>
      <c r="BM142" s="50">
        <v>2004</v>
      </c>
      <c r="BN142" s="174">
        <f>'Spending 1870 on'!BI142</f>
        <v>0.26898443726958676</v>
      </c>
      <c r="BO142" s="174">
        <f>'Spending 1870 on'!BJ142</f>
        <v>0.41046168320370052</v>
      </c>
      <c r="BP142" s="174">
        <f t="shared" si="72"/>
        <v>2.4365775315257756</v>
      </c>
      <c r="BQ142" s="174">
        <f t="shared" si="73"/>
        <v>1.4171524869036465</v>
      </c>
    </row>
    <row r="143" spans="1:69">
      <c r="A143" s="50">
        <v>2005</v>
      </c>
      <c r="B143" t="s">
        <v>202</v>
      </c>
      <c r="C143" t="s">
        <v>94</v>
      </c>
      <c r="D143" s="127">
        <f>'Spending 1870 on'!BA143</f>
        <v>8.5538482403172722</v>
      </c>
      <c r="E143" s="127">
        <f>'Spending 1870 on'!BB143</f>
        <v>4.4901936435626002</v>
      </c>
      <c r="F143" s="127">
        <f>'Spending 1870 on'!BC143</f>
        <v>3.5938386387615164</v>
      </c>
      <c r="G143" s="127">
        <f>'Spending 1870 on'!BD143</f>
        <v>2.3412195546520778</v>
      </c>
      <c r="H143" s="127">
        <f>'Spending 1870 on'!BE143</f>
        <v>0.9757259948944641</v>
      </c>
      <c r="I143" s="127">
        <f>'Spending 1870 on'!BF143</f>
        <v>0</v>
      </c>
      <c r="K143" s="131">
        <f>'Spending 1870 on'!H143</f>
        <v>129158.95359690038</v>
      </c>
      <c r="L143" s="131">
        <f>'Spending 1870 on'!K143</f>
        <v>647256.72441172448</v>
      </c>
      <c r="M143" s="133">
        <f t="shared" si="56"/>
        <v>0.19954826072187931</v>
      </c>
      <c r="N143" s="136">
        <f t="shared" si="57"/>
        <v>0</v>
      </c>
      <c r="O143" s="50">
        <v>2005</v>
      </c>
      <c r="Q143" s="50">
        <v>2005</v>
      </c>
      <c r="R143" t="s">
        <v>125</v>
      </c>
      <c r="S143" s="139">
        <v>28045399</v>
      </c>
      <c r="T143" s="139">
        <v>57267611</v>
      </c>
      <c r="U143" s="139">
        <v>28460349</v>
      </c>
      <c r="V143" s="139">
        <v>86815480</v>
      </c>
      <c r="W143" s="139">
        <v>132024713</v>
      </c>
      <c r="Y143" s="135">
        <f t="shared" si="58"/>
        <v>0.24650233803855612</v>
      </c>
      <c r="Z143" s="135">
        <f t="shared" si="59"/>
        <v>0.50334816079395173</v>
      </c>
      <c r="AA143" s="135">
        <f t="shared" si="60"/>
        <v>0.25014950116749213</v>
      </c>
      <c r="AC143">
        <f t="shared" si="50"/>
        <v>0</v>
      </c>
      <c r="AD143">
        <f t="shared" si="50"/>
        <v>0</v>
      </c>
      <c r="AE143">
        <f t="shared" si="50"/>
        <v>0</v>
      </c>
      <c r="AF143">
        <f t="shared" si="50"/>
        <v>0</v>
      </c>
      <c r="AG143" s="150">
        <f t="shared" si="50"/>
        <v>4.9189112819470626</v>
      </c>
      <c r="AH143" s="151">
        <f t="shared" si="51"/>
        <v>1.6477677463267963</v>
      </c>
      <c r="AI143" s="151">
        <f t="shared" si="51"/>
        <v>1.8104663668924406</v>
      </c>
      <c r="AJ143" s="151">
        <f t="shared" si="51"/>
        <v>2.2206451939080085</v>
      </c>
      <c r="AK143" s="151">
        <f t="shared" si="51"/>
        <v>2.2500122695847971</v>
      </c>
      <c r="AL143" s="151">
        <f t="shared" si="51"/>
        <v>2.1153334256869476</v>
      </c>
      <c r="AM143" s="151">
        <f t="shared" si="52"/>
        <v>0.6892418615903968</v>
      </c>
      <c r="AN143" s="151">
        <f t="shared" si="52"/>
        <v>0.83583085074006569</v>
      </c>
      <c r="AO143" s="151">
        <f t="shared" si="52"/>
        <v>1.0998276503383826</v>
      </c>
      <c r="AP143" s="151">
        <f t="shared" si="52"/>
        <v>1.1587205928693065</v>
      </c>
      <c r="AQ143" s="151">
        <f t="shared" si="52"/>
        <v>1.2080688323037252</v>
      </c>
      <c r="AR143" s="167">
        <f t="shared" si="61"/>
        <v>0</v>
      </c>
      <c r="AS143" s="50">
        <v>2005</v>
      </c>
      <c r="AT143" s="170">
        <f t="shared" si="62"/>
        <v>2.3370096079171931</v>
      </c>
      <c r="AU143" s="170">
        <f t="shared" si="63"/>
        <v>2.6462972176325064</v>
      </c>
      <c r="AV143" s="170">
        <f t="shared" si="64"/>
        <v>3.3204728442463911</v>
      </c>
      <c r="AW143" s="170">
        <f t="shared" si="65"/>
        <v>3.4087328624541033</v>
      </c>
      <c r="AX143" s="170">
        <f t="shared" si="66"/>
        <v>8.2423135399377347</v>
      </c>
      <c r="AY143" s="170">
        <f t="shared" si="67"/>
        <v>6.2168386324000791</v>
      </c>
      <c r="AZ143" s="170">
        <f t="shared" si="68"/>
        <v>1.8438964259300938</v>
      </c>
      <c r="BA143" s="170">
        <f t="shared" si="69"/>
        <v>0.27336579451512533</v>
      </c>
      <c r="BB143" s="170">
        <f t="shared" si="70"/>
        <v>-1.0675133078020256</v>
      </c>
      <c r="BC143" s="170">
        <f t="shared" si="71"/>
        <v>-7.2665875450432704</v>
      </c>
      <c r="BD143" s="50">
        <v>2005</v>
      </c>
      <c r="BE143" s="170">
        <f t="shared" si="53"/>
        <v>6.2168386324000791</v>
      </c>
      <c r="BF143" s="170">
        <f t="shared" si="54"/>
        <v>0.27336579451512533</v>
      </c>
      <c r="BG143" s="170">
        <f t="shared" si="55"/>
        <v>-7.2665875450432704</v>
      </c>
      <c r="BM143" s="50">
        <v>2005</v>
      </c>
      <c r="BN143" s="174">
        <f>'Spending 1870 on'!BI143</f>
        <v>0.27149966733918579</v>
      </c>
      <c r="BO143" s="174">
        <f>'Spending 1870 on'!BJ143</f>
        <v>0.42014290384794306</v>
      </c>
      <c r="BP143" s="174">
        <f t="shared" si="72"/>
        <v>2.482271027820556</v>
      </c>
      <c r="BQ143" s="174">
        <f t="shared" si="73"/>
        <v>1.4208212208445679</v>
      </c>
    </row>
    <row r="144" spans="1:69">
      <c r="A144" s="50">
        <v>2006</v>
      </c>
      <c r="B144" t="s">
        <v>202</v>
      </c>
      <c r="C144" t="s">
        <v>94</v>
      </c>
      <c r="D144" s="127">
        <f>'Spending 1870 on'!BA144</f>
        <v>8.9197779617503699</v>
      </c>
      <c r="E144" s="127">
        <f>'Spending 1870 on'!BB144</f>
        <v>4.6829079909164868</v>
      </c>
      <c r="F144" s="127">
        <f>'Spending 1870 on'!BC144</f>
        <v>3.750327429520492</v>
      </c>
      <c r="G144" s="127">
        <f>'Spending 1870 on'!BD144</f>
        <v>2.4422868317134774</v>
      </c>
      <c r="H144" s="127">
        <f>'Spending 1870 on'!BE144</f>
        <v>1.0166761352644602</v>
      </c>
      <c r="I144" s="127">
        <f>'Spending 1870 on'!BF144</f>
        <v>0</v>
      </c>
      <c r="K144" s="131">
        <f>'Spending 1870 on'!H144</f>
        <v>168284.1020583059</v>
      </c>
      <c r="L144" s="131">
        <f>'Spending 1870 on'!K144</f>
        <v>808592.60665580817</v>
      </c>
      <c r="M144" s="133">
        <f t="shared" si="56"/>
        <v>0.20811976349165287</v>
      </c>
      <c r="N144" s="136">
        <f t="shared" si="57"/>
        <v>0</v>
      </c>
      <c r="O144" s="50">
        <v>2006</v>
      </c>
      <c r="Q144" s="50">
        <v>2006</v>
      </c>
      <c r="R144" t="s">
        <v>125</v>
      </c>
      <c r="S144" s="139">
        <v>33615092</v>
      </c>
      <c r="T144" s="139">
        <v>71871787</v>
      </c>
      <c r="U144" s="139">
        <v>39999644</v>
      </c>
      <c r="V144" s="139">
        <v>106650558</v>
      </c>
      <c r="W144" s="139">
        <v>167317307</v>
      </c>
      <c r="Y144" s="135">
        <f t="shared" si="58"/>
        <v>0.23105296151726715</v>
      </c>
      <c r="Z144" s="135">
        <f t="shared" si="59"/>
        <v>0.4940099297032482</v>
      </c>
      <c r="AA144" s="135">
        <f t="shared" si="60"/>
        <v>0.27493710877948468</v>
      </c>
      <c r="AC144">
        <f t="shared" si="50"/>
        <v>0</v>
      </c>
      <c r="AD144">
        <f t="shared" si="50"/>
        <v>0</v>
      </c>
      <c r="AE144">
        <f t="shared" si="50"/>
        <v>0</v>
      </c>
      <c r="AF144">
        <f t="shared" si="50"/>
        <v>0</v>
      </c>
      <c r="AG144" s="150">
        <f t="shared" si="50"/>
        <v>4.8086687705019608</v>
      </c>
      <c r="AH144" s="151">
        <f t="shared" si="51"/>
        <v>1.6866639666895196</v>
      </c>
      <c r="AI144" s="151">
        <f t="shared" si="51"/>
        <v>1.8532031536288773</v>
      </c>
      <c r="AJ144" s="151">
        <f t="shared" si="51"/>
        <v>2.273064416824718</v>
      </c>
      <c r="AK144" s="151">
        <f t="shared" si="51"/>
        <v>2.303124714133912</v>
      </c>
      <c r="AL144" s="151">
        <f t="shared" si="51"/>
        <v>2.1652667219597803</v>
      </c>
      <c r="AM144" s="151">
        <f t="shared" si="52"/>
        <v>0.790079409790578</v>
      </c>
      <c r="AN144" s="151">
        <f t="shared" si="52"/>
        <v>0.95811467938654404</v>
      </c>
      <c r="AO144" s="151">
        <f t="shared" si="52"/>
        <v>1.260734771456915</v>
      </c>
      <c r="AP144" s="151">
        <f t="shared" si="52"/>
        <v>1.3282438765601605</v>
      </c>
      <c r="AQ144" s="151">
        <f t="shared" si="52"/>
        <v>1.3848118682323205</v>
      </c>
      <c r="AR144" s="167">
        <f t="shared" si="61"/>
        <v>0</v>
      </c>
      <c r="AS144" s="50">
        <v>2006</v>
      </c>
      <c r="AT144" s="170">
        <f t="shared" si="62"/>
        <v>2.4767433764800977</v>
      </c>
      <c r="AU144" s="170">
        <f t="shared" si="63"/>
        <v>2.8113178330154214</v>
      </c>
      <c r="AV144" s="170">
        <f t="shared" si="64"/>
        <v>3.5337991882816331</v>
      </c>
      <c r="AW144" s="170">
        <f t="shared" si="65"/>
        <v>3.6313685906940725</v>
      </c>
      <c r="AX144" s="170">
        <f t="shared" si="66"/>
        <v>8.3587473606940623</v>
      </c>
      <c r="AY144" s="170">
        <f t="shared" si="67"/>
        <v>6.4430345852702722</v>
      </c>
      <c r="AZ144" s="170">
        <f t="shared" si="68"/>
        <v>1.8715901579010654</v>
      </c>
      <c r="BA144" s="170">
        <f t="shared" si="69"/>
        <v>0.21652824123885894</v>
      </c>
      <c r="BB144" s="170">
        <f t="shared" si="70"/>
        <v>-1.1890817589805951</v>
      </c>
      <c r="BC144" s="170">
        <f t="shared" si="71"/>
        <v>-7.3420712254296019</v>
      </c>
      <c r="BD144" s="50">
        <v>2006</v>
      </c>
      <c r="BE144" s="170">
        <f t="shared" si="53"/>
        <v>6.4430345852702722</v>
      </c>
      <c r="BF144" s="170">
        <f t="shared" si="54"/>
        <v>0.21652824123885894</v>
      </c>
      <c r="BG144" s="170">
        <f t="shared" si="55"/>
        <v>-7.3420712254296019</v>
      </c>
      <c r="BM144" s="50">
        <v>2006</v>
      </c>
      <c r="BN144" s="174">
        <f>'Spending 1870 on'!BI144</f>
        <v>0.27108996597517088</v>
      </c>
      <c r="BO144" s="174">
        <f>'Spending 1870 on'!BJ144</f>
        <v>0.42045076072549992</v>
      </c>
      <c r="BP144" s="174">
        <f t="shared" si="72"/>
        <v>2.3653713511544039</v>
      </c>
      <c r="BQ144" s="174">
        <f t="shared" si="73"/>
        <v>1.426792626898554</v>
      </c>
    </row>
    <row r="145" spans="1:69">
      <c r="A145" s="50">
        <v>2007</v>
      </c>
      <c r="B145" t="s">
        <v>202</v>
      </c>
      <c r="C145" t="s">
        <v>94</v>
      </c>
      <c r="D145" s="127">
        <f>'Spending 1870 on'!BA145</f>
        <v>9.9912481617415025</v>
      </c>
      <c r="E145" s="127">
        <f>'Spending 1870 on'!BB145</f>
        <v>5.0898320330151163</v>
      </c>
      <c r="F145" s="127">
        <f>'Spending 1870 on'!BC145</f>
        <v>4.0698310702662042</v>
      </c>
      <c r="G145" s="127">
        <f>'Spending 1870 on'!BD145</f>
        <v>2.6468819293422929</v>
      </c>
      <c r="H145" s="127">
        <f>'Spending 1870 on'!BE145</f>
        <v>1.0796974790955207</v>
      </c>
      <c r="I145" s="127">
        <f>'Spending 1870 on'!BF145</f>
        <v>0</v>
      </c>
      <c r="K145" s="131">
        <f>'Spending 1870 on'!H145</f>
        <v>235029.36408754726</v>
      </c>
      <c r="L145" s="131">
        <f>'Spending 1870 on'!K145</f>
        <v>1027338.9133546735</v>
      </c>
      <c r="M145" s="133">
        <f t="shared" si="56"/>
        <v>0.22877490673460635</v>
      </c>
      <c r="N145" s="136">
        <f t="shared" si="57"/>
        <v>0</v>
      </c>
      <c r="O145" s="50">
        <v>2007</v>
      </c>
      <c r="Q145" s="50">
        <v>2007</v>
      </c>
      <c r="R145" t="s">
        <v>125</v>
      </c>
      <c r="S145" s="139">
        <v>42854905</v>
      </c>
      <c r="T145" s="139">
        <v>96193616</v>
      </c>
      <c r="U145" s="139">
        <v>56087495</v>
      </c>
      <c r="V145" s="139">
        <v>137086839</v>
      </c>
      <c r="W145" s="139">
        <v>221970496</v>
      </c>
      <c r="Y145" s="135">
        <f t="shared" si="58"/>
        <v>0.21961555779636291</v>
      </c>
      <c r="Z145" s="135">
        <f t="shared" si="59"/>
        <v>0.4929567486916408</v>
      </c>
      <c r="AA145" s="135">
        <f t="shared" si="60"/>
        <v>0.28742769351199626</v>
      </c>
      <c r="AC145">
        <f t="shared" si="50"/>
        <v>0</v>
      </c>
      <c r="AD145">
        <f t="shared" si="50"/>
        <v>0</v>
      </c>
      <c r="AE145">
        <f t="shared" si="50"/>
        <v>0</v>
      </c>
      <c r="AF145">
        <f t="shared" si="50"/>
        <v>0</v>
      </c>
      <c r="AG145" s="150">
        <f t="shared" si="50"/>
        <v>5.0242528752331479</v>
      </c>
      <c r="AH145" s="151">
        <f t="shared" si="51"/>
        <v>1.8501066678204727</v>
      </c>
      <c r="AI145" s="151">
        <f t="shared" si="51"/>
        <v>2.0327839919911286</v>
      </c>
      <c r="AJ145" s="151">
        <f t="shared" si="51"/>
        <v>2.493331046970185</v>
      </c>
      <c r="AK145" s="151">
        <f t="shared" si="51"/>
        <v>2.5263042755366092</v>
      </c>
      <c r="AL145" s="151">
        <f t="shared" si="51"/>
        <v>2.375087438294095</v>
      </c>
      <c r="AM145" s="151">
        <f t="shared" si="52"/>
        <v>0.90794816580659721</v>
      </c>
      <c r="AN145" s="151">
        <f t="shared" si="52"/>
        <v>1.1010519385791526</v>
      </c>
      <c r="AO145" s="151">
        <f t="shared" si="52"/>
        <v>1.4488186999029884</v>
      </c>
      <c r="AP145" s="151">
        <f t="shared" si="52"/>
        <v>1.5263992157273201</v>
      </c>
      <c r="AQ145" s="151">
        <f t="shared" si="52"/>
        <v>1.5914063575989383</v>
      </c>
      <c r="AR145" s="167">
        <f t="shared" si="61"/>
        <v>0</v>
      </c>
      <c r="AS145" s="50">
        <v>2007</v>
      </c>
      <c r="AT145" s="170">
        <f t="shared" si="62"/>
        <v>2.75805483362707</v>
      </c>
      <c r="AU145" s="170">
        <f t="shared" si="63"/>
        <v>3.1338359305702812</v>
      </c>
      <c r="AV145" s="170">
        <f t="shared" si="64"/>
        <v>3.9421497468731737</v>
      </c>
      <c r="AW145" s="170">
        <f t="shared" si="65"/>
        <v>4.0527034912639293</v>
      </c>
      <c r="AX145" s="170">
        <f t="shared" si="66"/>
        <v>8.9907466711261819</v>
      </c>
      <c r="AY145" s="170">
        <f t="shared" si="67"/>
        <v>7.2331933281144325</v>
      </c>
      <c r="AZ145" s="170">
        <f t="shared" si="68"/>
        <v>1.9559961024448351</v>
      </c>
      <c r="BA145" s="170">
        <f t="shared" si="69"/>
        <v>0.12768132339303051</v>
      </c>
      <c r="BB145" s="170">
        <f t="shared" si="70"/>
        <v>-1.4058215619216363</v>
      </c>
      <c r="BC145" s="170">
        <f t="shared" si="71"/>
        <v>-7.9110491920306609</v>
      </c>
      <c r="BD145" s="50">
        <v>2007</v>
      </c>
      <c r="BE145" s="170">
        <f t="shared" si="53"/>
        <v>7.2331933281144325</v>
      </c>
      <c r="BF145" s="170">
        <f t="shared" si="54"/>
        <v>0.12768132339303051</v>
      </c>
      <c r="BG145" s="170">
        <f t="shared" si="55"/>
        <v>-7.9110491920306609</v>
      </c>
      <c r="BM145" s="50">
        <v>2007</v>
      </c>
      <c r="BN145" s="174">
        <f>'Spending 1870 on'!BI145</f>
        <v>0.26529294716522439</v>
      </c>
      <c r="BO145" s="174">
        <f>'Spending 1870 on'!BJ145</f>
        <v>0.40733960405972153</v>
      </c>
      <c r="BP145" s="174">
        <f t="shared" si="72"/>
        <v>2.2806710166851079</v>
      </c>
      <c r="BQ145" s="174">
        <f t="shared" si="73"/>
        <v>1.4293224698832114</v>
      </c>
    </row>
    <row r="146" spans="1:69">
      <c r="A146" s="50">
        <v>2008</v>
      </c>
      <c r="B146" t="s">
        <v>202</v>
      </c>
      <c r="C146" t="s">
        <v>94</v>
      </c>
      <c r="D146" s="127">
        <f>'Spending 1870 on'!BA146</f>
        <v>10.498678494344528</v>
      </c>
      <c r="E146" s="127">
        <f>'Spending 1870 on'!BB146</f>
        <v>5.352083271097829</v>
      </c>
      <c r="F146" s="127">
        <f>'Spending 1870 on'!BC146</f>
        <v>4.2584165610106188</v>
      </c>
      <c r="G146" s="127">
        <f>'Spending 1870 on'!BD146</f>
        <v>2.7548000696178336</v>
      </c>
      <c r="H146" s="127">
        <f>'Spending 1870 on'!BE146</f>
        <v>1.1154522345870896</v>
      </c>
      <c r="I146" s="127">
        <f>'Spending 1870 on'!BF146</f>
        <v>0</v>
      </c>
      <c r="K146" s="131">
        <f>'Spending 1870 on'!H146</f>
        <v>307873.25459606241</v>
      </c>
      <c r="L146" s="131">
        <f>'Spending 1870 on'!K146</f>
        <v>1283905.6078439327</v>
      </c>
      <c r="M146" s="133">
        <f t="shared" si="56"/>
        <v>0.23979430630657894</v>
      </c>
      <c r="N146" s="136">
        <f t="shared" si="57"/>
        <v>0</v>
      </c>
      <c r="O146" s="50">
        <v>2008</v>
      </c>
      <c r="Q146" s="50">
        <v>2008</v>
      </c>
      <c r="R146" t="s">
        <v>125</v>
      </c>
      <c r="S146" s="139">
        <v>53646000</v>
      </c>
      <c r="T146" s="139">
        <v>132602935</v>
      </c>
      <c r="U146" s="139">
        <v>79005425</v>
      </c>
      <c r="V146" s="139">
        <v>173312569</v>
      </c>
      <c r="W146" s="139">
        <v>299061472</v>
      </c>
      <c r="Y146" s="135">
        <f t="shared" si="58"/>
        <v>0.20224361250838629</v>
      </c>
      <c r="Z146" s="135">
        <f t="shared" si="59"/>
        <v>0.4999085971668854</v>
      </c>
      <c r="AA146" s="135">
        <f t="shared" si="60"/>
        <v>0.2978477903247283</v>
      </c>
      <c r="AC146">
        <f t="shared" si="50"/>
        <v>0</v>
      </c>
      <c r="AD146">
        <f t="shared" si="50"/>
        <v>0</v>
      </c>
      <c r="AE146">
        <f t="shared" si="50"/>
        <v>0</v>
      </c>
      <c r="AF146">
        <f t="shared" si="50"/>
        <v>0</v>
      </c>
      <c r="AG146" s="150">
        <f t="shared" si="50"/>
        <v>4.8496866766385045</v>
      </c>
      <c r="AH146" s="151">
        <f t="shared" si="51"/>
        <v>1.9665683138439913</v>
      </c>
      <c r="AI146" s="151">
        <f t="shared" si="51"/>
        <v>2.1607449219392598</v>
      </c>
      <c r="AJ146" s="151">
        <f t="shared" si="51"/>
        <v>2.6502827745988253</v>
      </c>
      <c r="AK146" s="151">
        <f t="shared" si="51"/>
        <v>2.6853316221229826</v>
      </c>
      <c r="AL146" s="151">
        <f t="shared" si="51"/>
        <v>2.5245958949277711</v>
      </c>
      <c r="AM146" s="151">
        <f t="shared" si="52"/>
        <v>0.98618253776498832</v>
      </c>
      <c r="AN146" s="151">
        <f t="shared" si="52"/>
        <v>1.1959253136817769</v>
      </c>
      <c r="AO146" s="151">
        <f t="shared" si="52"/>
        <v>1.57365778801083</v>
      </c>
      <c r="AP146" s="151">
        <f t="shared" si="52"/>
        <v>1.657923115986671</v>
      </c>
      <c r="AQ146" s="151">
        <f t="shared" si="52"/>
        <v>1.7285316711422931</v>
      </c>
      <c r="AR146" s="167">
        <f t="shared" si="61"/>
        <v>0</v>
      </c>
      <c r="AS146" s="50">
        <v>2008</v>
      </c>
      <c r="AT146" s="170">
        <f t="shared" si="62"/>
        <v>2.9527508516089798</v>
      </c>
      <c r="AU146" s="170">
        <f t="shared" si="63"/>
        <v>3.3566702356210367</v>
      </c>
      <c r="AV146" s="170">
        <f t="shared" si="64"/>
        <v>4.2239405626096556</v>
      </c>
      <c r="AW146" s="170">
        <f t="shared" si="65"/>
        <v>4.3432547381096533</v>
      </c>
      <c r="AX146" s="170">
        <f t="shared" si="66"/>
        <v>9.1028142427085683</v>
      </c>
      <c r="AY146" s="170">
        <f t="shared" si="67"/>
        <v>7.5459276427355482</v>
      </c>
      <c r="AZ146" s="170">
        <f t="shared" si="68"/>
        <v>1.9954130354767923</v>
      </c>
      <c r="BA146" s="170">
        <f t="shared" si="69"/>
        <v>3.447599840096327E-2</v>
      </c>
      <c r="BB146" s="170">
        <f t="shared" si="70"/>
        <v>-1.5884546684918197</v>
      </c>
      <c r="BC146" s="170">
        <f t="shared" si="71"/>
        <v>-7.9873620081214787</v>
      </c>
      <c r="BD146" s="50">
        <v>2008</v>
      </c>
      <c r="BE146" s="170">
        <f t="shared" si="53"/>
        <v>7.5459276427355482</v>
      </c>
      <c r="BF146" s="170">
        <f t="shared" si="54"/>
        <v>3.447599840096327E-2</v>
      </c>
      <c r="BG146" s="170">
        <f t="shared" si="55"/>
        <v>-7.9873620081214787</v>
      </c>
      <c r="BM146" s="50">
        <v>2008</v>
      </c>
      <c r="BN146" s="174">
        <f>'Spending 1870 on'!BI146</f>
        <v>0.26194061069553221</v>
      </c>
      <c r="BO146" s="174">
        <f>'Spending 1870 on'!BJ146</f>
        <v>0.40561453170554373</v>
      </c>
      <c r="BP146" s="174">
        <f t="shared" si="72"/>
        <v>2.1550526357512529</v>
      </c>
      <c r="BQ146" s="174">
        <f t="shared" si="73"/>
        <v>1.4305103189820412</v>
      </c>
    </row>
    <row r="147" spans="1:69">
      <c r="A147" s="50">
        <v>2009</v>
      </c>
      <c r="B147" t="s">
        <v>202</v>
      </c>
      <c r="C147" t="s">
        <v>94</v>
      </c>
      <c r="D147" s="127">
        <f>'Spending 1870 on'!BA147</f>
        <v>12.196209048630928</v>
      </c>
      <c r="E147" s="127">
        <f>'Spending 1870 on'!BB147</f>
        <v>6.2049709692876354</v>
      </c>
      <c r="F147" s="127">
        <f>'Spending 1870 on'!BC147</f>
        <v>4.9223328992147053</v>
      </c>
      <c r="G147" s="127">
        <f>'Spending 1870 on'!BD147</f>
        <v>3.1784006287062003</v>
      </c>
      <c r="H147" s="127">
        <f>'Spending 1870 on'!BE147</f>
        <v>1.2830705298306024</v>
      </c>
      <c r="I147" s="127">
        <f>'Spending 1870 on'!BF147</f>
        <v>0</v>
      </c>
      <c r="K147" s="131">
        <f>'Spending 1870 on'!H147</f>
        <v>392192.26260729396</v>
      </c>
      <c r="L147" s="131">
        <f>'Spending 1870 on'!K147</f>
        <v>1411525.9578310042</v>
      </c>
      <c r="M147" s="133">
        <f t="shared" si="56"/>
        <v>0.27784984075670072</v>
      </c>
      <c r="N147" s="136">
        <f t="shared" si="57"/>
        <v>0</v>
      </c>
      <c r="O147" s="50">
        <v>2009</v>
      </c>
      <c r="Q147" s="50">
        <v>2009</v>
      </c>
      <c r="R147" t="s">
        <v>125</v>
      </c>
      <c r="S147" s="139">
        <v>55552255</v>
      </c>
      <c r="T147" s="139">
        <v>135323524</v>
      </c>
      <c r="U147" s="139">
        <v>98414056</v>
      </c>
      <c r="V147" s="139">
        <v>189570810</v>
      </c>
      <c r="W147" s="139">
        <v>329185425</v>
      </c>
      <c r="Y147" s="135">
        <f t="shared" si="58"/>
        <v>0.1920297510626324</v>
      </c>
      <c r="Z147" s="135">
        <f t="shared" si="59"/>
        <v>0.46777835799173517</v>
      </c>
      <c r="AA147" s="135">
        <f t="shared" si="60"/>
        <v>0.34019189094563246</v>
      </c>
      <c r="AC147">
        <f t="shared" si="50"/>
        <v>0</v>
      </c>
      <c r="AD147">
        <f t="shared" si="50"/>
        <v>0</v>
      </c>
      <c r="AE147">
        <f t="shared" si="50"/>
        <v>0</v>
      </c>
      <c r="AF147">
        <f t="shared" si="50"/>
        <v>0</v>
      </c>
      <c r="AG147" s="150">
        <f t="shared" si="50"/>
        <v>5.3355435753301288</v>
      </c>
      <c r="AH147" s="151">
        <f t="shared" si="51"/>
        <v>2.1322093433251701</v>
      </c>
      <c r="AI147" s="151">
        <f t="shared" si="51"/>
        <v>2.3427411489692056</v>
      </c>
      <c r="AJ147" s="151">
        <f t="shared" si="51"/>
        <v>2.8735120232907732</v>
      </c>
      <c r="AK147" s="151">
        <f t="shared" si="51"/>
        <v>2.9115129814256631</v>
      </c>
      <c r="AL147" s="151">
        <f t="shared" si="51"/>
        <v>2.7372387307326442</v>
      </c>
      <c r="AM147" s="151">
        <f t="shared" si="52"/>
        <v>1.3051432098537359</v>
      </c>
      <c r="AN147" s="151">
        <f t="shared" si="52"/>
        <v>1.5827230181761021</v>
      </c>
      <c r="AO147" s="151">
        <f t="shared" si="52"/>
        <v>2.0826253741122573</v>
      </c>
      <c r="AP147" s="151">
        <f t="shared" si="52"/>
        <v>2.1941446075424231</v>
      </c>
      <c r="AQ147" s="151">
        <f t="shared" si="52"/>
        <v>2.2875900629119688</v>
      </c>
      <c r="AR147" s="167">
        <f t="shared" si="61"/>
        <v>0</v>
      </c>
      <c r="AS147" s="50">
        <v>2009</v>
      </c>
      <c r="AT147" s="170">
        <f t="shared" si="62"/>
        <v>3.437352553178906</v>
      </c>
      <c r="AU147" s="170">
        <f t="shared" si="63"/>
        <v>3.9254641671453077</v>
      </c>
      <c r="AV147" s="170">
        <f t="shared" si="64"/>
        <v>4.9561373974030305</v>
      </c>
      <c r="AW147" s="170">
        <f t="shared" si="65"/>
        <v>5.1056575889680857</v>
      </c>
      <c r="AX147" s="170">
        <f t="shared" si="66"/>
        <v>10.360372368974742</v>
      </c>
      <c r="AY147" s="170">
        <f t="shared" si="67"/>
        <v>8.7588564954520223</v>
      </c>
      <c r="AZ147" s="170">
        <f t="shared" si="68"/>
        <v>2.2795068021423277</v>
      </c>
      <c r="BA147" s="170">
        <f t="shared" si="69"/>
        <v>-3.3804498188325205E-2</v>
      </c>
      <c r="BB147" s="170">
        <f t="shared" si="70"/>
        <v>-1.9272569602618854</v>
      </c>
      <c r="BC147" s="170">
        <f t="shared" si="71"/>
        <v>-9.0773018391441394</v>
      </c>
      <c r="BD147" s="50">
        <v>2009</v>
      </c>
      <c r="BE147" s="170">
        <f t="shared" si="53"/>
        <v>8.7588564954520223</v>
      </c>
      <c r="BF147" s="170">
        <f t="shared" si="54"/>
        <v>-3.3804498188325205E-2</v>
      </c>
      <c r="BG147" s="170">
        <f t="shared" si="55"/>
        <v>-9.0773018391441394</v>
      </c>
      <c r="BM147" s="50">
        <v>2009</v>
      </c>
      <c r="BN147" s="174">
        <f>'Spending 1870 on'!BI147</f>
        <v>0.26066309534556265</v>
      </c>
      <c r="BO147" s="174">
        <f>'Spending 1870 on'!BJ147</f>
        <v>0.40359532044650026</v>
      </c>
      <c r="BP147" s="174">
        <f t="shared" si="72"/>
        <v>2.0904126617642764</v>
      </c>
      <c r="BQ147" s="174">
        <f t="shared" si="73"/>
        <v>1.4418472707489762</v>
      </c>
    </row>
    <row r="148" spans="1:69">
      <c r="A148">
        <v>2010</v>
      </c>
      <c r="Q148">
        <v>2010</v>
      </c>
      <c r="R148" t="s">
        <v>125</v>
      </c>
      <c r="S148" s="139">
        <v>83446240.669610009</v>
      </c>
      <c r="T148" s="139">
        <v>188786850.89355999</v>
      </c>
      <c r="U148" s="139">
        <v>130215343.96189</v>
      </c>
      <c r="V148" s="139">
        <v>252679468.82938001</v>
      </c>
      <c r="W148" s="139">
        <v>442419289.39657003</v>
      </c>
      <c r="Y148" s="135">
        <f t="shared" si="58"/>
        <v>0.20734641584763697</v>
      </c>
      <c r="Z148" s="135">
        <f t="shared" si="59"/>
        <v>0.46909575048355345</v>
      </c>
      <c r="AA148" s="135">
        <f t="shared" si="60"/>
        <v>0.32355783366880958</v>
      </c>
      <c r="AS148">
        <v>2010</v>
      </c>
    </row>
    <row r="149" spans="1:69">
      <c r="A149">
        <v>2011</v>
      </c>
      <c r="Q149">
        <v>2011</v>
      </c>
      <c r="R149" t="s">
        <v>125</v>
      </c>
      <c r="S149" s="139">
        <v>115846749.56723</v>
      </c>
      <c r="T149" s="139">
        <v>240996516.30407</v>
      </c>
      <c r="U149" s="139">
        <v>176394513.58027998</v>
      </c>
      <c r="V149" s="139">
        <v>336519786.18014002</v>
      </c>
      <c r="W149" s="139">
        <v>585598279.02585995</v>
      </c>
      <c r="Y149" s="135">
        <f t="shared" si="58"/>
        <v>0.21725157899797559</v>
      </c>
      <c r="Z149" s="135">
        <f t="shared" si="59"/>
        <v>0.4519494409265753</v>
      </c>
      <c r="AA149" s="135">
        <f t="shared" si="60"/>
        <v>0.33079898007544922</v>
      </c>
      <c r="AS149">
        <v>2011</v>
      </c>
    </row>
    <row r="150" spans="1:69">
      <c r="A150">
        <v>2012</v>
      </c>
      <c r="Q150">
        <v>2012</v>
      </c>
      <c r="R150" t="s">
        <v>125</v>
      </c>
      <c r="S150" s="139">
        <v>81411677.447640002</v>
      </c>
      <c r="T150" s="139">
        <v>324007981.87779003</v>
      </c>
      <c r="U150" s="139">
        <v>231640008.26262003</v>
      </c>
      <c r="V150" s="139">
        <v>425555898.36734009</v>
      </c>
      <c r="W150" s="139">
        <v>739541243.18178022</v>
      </c>
      <c r="Y150" s="135">
        <f t="shared" si="58"/>
        <v>0.12779286084123012</v>
      </c>
      <c r="Z150" s="135">
        <f t="shared" si="59"/>
        <v>0.50859911302265548</v>
      </c>
      <c r="AA150" s="135">
        <f t="shared" si="60"/>
        <v>0.36360802613611432</v>
      </c>
      <c r="AS150">
        <v>2012</v>
      </c>
    </row>
    <row r="151" spans="1:69">
      <c r="A151">
        <v>2013</v>
      </c>
      <c r="Q151">
        <v>2013</v>
      </c>
      <c r="R151" t="s">
        <v>125</v>
      </c>
      <c r="S151" s="139">
        <v>85354157.036450014</v>
      </c>
      <c r="T151" s="139">
        <v>401197563.89694011</v>
      </c>
      <c r="U151" s="139">
        <v>304887110.69296008</v>
      </c>
      <c r="V151" s="139">
        <v>551611349.24311996</v>
      </c>
      <c r="W151" s="139">
        <v>940539243.39964998</v>
      </c>
      <c r="Y151" s="135">
        <f t="shared" si="58"/>
        <v>0.10784681471978488</v>
      </c>
      <c r="Z151" s="135">
        <f t="shared" si="59"/>
        <v>0.50692175802456874</v>
      </c>
      <c r="AA151" s="135">
        <f t="shared" si="60"/>
        <v>0.38523142725564641</v>
      </c>
      <c r="AB151" s="135"/>
      <c r="AC151" s="135"/>
      <c r="AD151" s="135"/>
      <c r="AE151" s="135"/>
      <c r="AF151" s="135"/>
      <c r="AG151" s="135"/>
      <c r="AS151">
        <v>2013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Sources &amp; notes</vt:lpstr>
      <vt:lpstr>Spending 1870 on</vt:lpstr>
      <vt:lpstr>decade ave's for Table 4</vt:lpstr>
      <vt:lpstr>tax incidence 1996</vt:lpstr>
      <vt:lpstr>socspen incidence 1999</vt:lpstr>
      <vt:lpstr>All fisc incidence 2009</vt:lpstr>
      <vt:lpstr>fiscal rev &amp; incid 1870-on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Arroyo Abad, Leticia</dc:creator>
  <cp:lastModifiedBy>Peter Lindert</cp:lastModifiedBy>
  <dcterms:created xsi:type="dcterms:W3CDTF">2015-03-09T21:28:06Z</dcterms:created>
  <dcterms:modified xsi:type="dcterms:W3CDTF">2015-08-31T21:36:44Z</dcterms:modified>
</cp:coreProperties>
</file>